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2120" windowHeight="9120" activeTab="3"/>
  </bookViews>
  <sheets>
    <sheet name="IS" sheetId="1" r:id="rId1"/>
    <sheet name="BS" sheetId="2" r:id="rId2"/>
    <sheet name="EQUITY" sheetId="3" r:id="rId3"/>
    <sheet name="CFS" sheetId="4" r:id="rId4"/>
  </sheets>
  <definedNames>
    <definedName name="_xlnm.Print_Area" localSheetId="0">'IS'!$A$1:$J$60</definedName>
  </definedNames>
  <calcPr fullCalcOnLoad="1"/>
</workbook>
</file>

<file path=xl/sharedStrings.xml><?xml version="1.0" encoding="utf-8"?>
<sst xmlns="http://schemas.openxmlformats.org/spreadsheetml/2006/main" count="269" uniqueCount="157">
  <si>
    <t>CONSOLIDATED INCOME STATEMENTS</t>
  </si>
  <si>
    <t>FOR THE QUARTER ENDED 30 SEPTEMBER 2005</t>
  </si>
  <si>
    <t>CURRENT YEAR</t>
  </si>
  <si>
    <t>QUARTER ENDED</t>
  </si>
  <si>
    <t>TO DATE</t>
  </si>
  <si>
    <t>30/09/2005</t>
  </si>
  <si>
    <t>RM</t>
  </si>
  <si>
    <t>MINORITY INTEREST</t>
  </si>
  <si>
    <t>B13a</t>
  </si>
  <si>
    <t>B13b</t>
  </si>
  <si>
    <t>CONSOLIDATED BALANCE SHEET</t>
  </si>
  <si>
    <t>AS AT 30 SEPTEMBER 2005</t>
  </si>
  <si>
    <t>AS AT END OF CURRENT YEAR QUARTER</t>
  </si>
  <si>
    <t>AS AT PRECEDING FINANCIAL YEAR</t>
  </si>
  <si>
    <t>ENDED</t>
  </si>
  <si>
    <t>Note</t>
  </si>
  <si>
    <t>OTHER INVESTMENT</t>
  </si>
  <si>
    <t xml:space="preserve">RESEARCH AND DEVELOPMENT </t>
  </si>
  <si>
    <t xml:space="preserve"> EXPENDITURE</t>
  </si>
  <si>
    <t>CURRENT ASSETS</t>
  </si>
  <si>
    <t>Inventories</t>
  </si>
  <si>
    <t>LESS: CURRENT LIABILITIES</t>
  </si>
  <si>
    <t>Amount owing to Directors</t>
  </si>
  <si>
    <t>B9</t>
  </si>
  <si>
    <t>Short-Term Borrowing-BA</t>
  </si>
  <si>
    <t>Short-Term Borrowing-TL</t>
  </si>
  <si>
    <t>Short-Term Borrowing-Lease</t>
  </si>
  <si>
    <t>Hire purchase creditors</t>
  </si>
  <si>
    <t>NET CURRENT ASSETS</t>
  </si>
  <si>
    <t>SHARE CAPITAL</t>
  </si>
  <si>
    <t>SHARE PREMIUM</t>
  </si>
  <si>
    <t>RESERVES ON CONSOLIDATION</t>
  </si>
  <si>
    <t>FOREIGN EXCHANGE FLUCTUATION RESERVE</t>
  </si>
  <si>
    <t>SHAREHOLDERS' EQUITY</t>
  </si>
  <si>
    <t>Lease Creditors</t>
  </si>
  <si>
    <t>Term Loan</t>
  </si>
  <si>
    <t>NTA per share (sen)</t>
  </si>
  <si>
    <t>CONSOLIDATED CASH FLOW STATEMENT</t>
  </si>
  <si>
    <t>PRECEDING</t>
  </si>
  <si>
    <t>TO-DATE</t>
  </si>
  <si>
    <t>YEAR</t>
  </si>
  <si>
    <t>CASH FLOW FROM OPERATING ACTIVITIES</t>
  </si>
  <si>
    <t>Pre-acquisition Profits</t>
  </si>
  <si>
    <t>Adjustment for:-</t>
  </si>
  <si>
    <t>Amortisation of development costs</t>
  </si>
  <si>
    <t>Amortisation of other Investment</t>
  </si>
  <si>
    <t>Interest expense</t>
  </si>
  <si>
    <t>Interest income</t>
  </si>
  <si>
    <t>Operating profit/(loss) before working capital changes</t>
  </si>
  <si>
    <t>CASH (FOR)/FROM OPERATIONS</t>
  </si>
  <si>
    <t>Tax paid</t>
  </si>
  <si>
    <t>Interest paid</t>
  </si>
  <si>
    <t>NET CASH (FOR)/FROM OPERATING ACTIVITIES</t>
  </si>
  <si>
    <t>CASH FLOW FROM INVESTING ACTIVITIES</t>
  </si>
  <si>
    <t>Effect of subsidiary acquired :-</t>
  </si>
  <si>
    <t>Purchase of property, plant and equipment</t>
  </si>
  <si>
    <t>Current assets</t>
  </si>
  <si>
    <t>Development costs incurred</t>
  </si>
  <si>
    <t>Non-Current liabilities</t>
  </si>
  <si>
    <t>Acquisition of other investments</t>
  </si>
  <si>
    <t>Current liabilities</t>
  </si>
  <si>
    <t>Minority interest shares of right issue in subsidiary</t>
  </si>
  <si>
    <t>Net assets</t>
  </si>
  <si>
    <t>Minority Interest (51%)</t>
  </si>
  <si>
    <t>Net assets acquired</t>
  </si>
  <si>
    <t>CASH FLOW FROM FINANCING ACTIVITIES</t>
  </si>
  <si>
    <t>Goodwill</t>
  </si>
  <si>
    <t>Proceeds from issuance of share capital</t>
  </si>
  <si>
    <t>Purchase consideration</t>
  </si>
  <si>
    <t>Balance of Listing expenses</t>
  </si>
  <si>
    <t>Net (repayment)/advances from related party</t>
  </si>
  <si>
    <t>Net drawdown of borrowings</t>
  </si>
  <si>
    <t>NOTES TO  CASH FLOW STATEMENT</t>
  </si>
  <si>
    <t>Cash and cash equivalents comprise of:</t>
  </si>
  <si>
    <t>Fixed deposits with a licensed bank</t>
  </si>
  <si>
    <t>Cash and bank balances</t>
  </si>
  <si>
    <t>CONSOLIDATED STATEMENT OF CHANGES IN EQUITY</t>
  </si>
  <si>
    <t xml:space="preserve">Foreign </t>
  </si>
  <si>
    <t xml:space="preserve">Exchange </t>
  </si>
  <si>
    <t>Reserve</t>
  </si>
  <si>
    <t>Share</t>
  </si>
  <si>
    <t>Fluctuation</t>
  </si>
  <si>
    <t>on</t>
  </si>
  <si>
    <t>Capital</t>
  </si>
  <si>
    <t>Profits</t>
  </si>
  <si>
    <t>Consolidation</t>
  </si>
  <si>
    <t>Premium</t>
  </si>
  <si>
    <t>Total</t>
  </si>
  <si>
    <t>Issuance of shares</t>
  </si>
  <si>
    <t>Net profit for period</t>
  </si>
  <si>
    <t>Arising during the period</t>
  </si>
  <si>
    <t>Balance as at 30 September 2005</t>
  </si>
  <si>
    <t>(UNAUDITED)</t>
  </si>
  <si>
    <t>(AUDITED)</t>
  </si>
  <si>
    <t>PROPERTY, PLANT AND EQUIPMENT</t>
  </si>
  <si>
    <t>INDUSTRI TEKNOLOGI MIKRO BERHAD (423468-T)</t>
  </si>
  <si>
    <t>The unaudited results of Industri Teknologi Mikro Berhad and its subsidiaries for the period ended 30 September 2005 are as follows:-</t>
  </si>
  <si>
    <t>Balance as at 30 June 2005</t>
  </si>
  <si>
    <t>As at 1 July 2004</t>
  </si>
  <si>
    <t>Loss on disposal of property, plant and equipment</t>
  </si>
  <si>
    <t>Changes in working capital:-</t>
  </si>
  <si>
    <t>Receivables</t>
  </si>
  <si>
    <t>Payables</t>
  </si>
  <si>
    <t>Proceeds from disposal of property, plant and equipment</t>
  </si>
  <si>
    <t>Depreciation of property, plant and equipment</t>
  </si>
  <si>
    <t>Overdraft</t>
  </si>
  <si>
    <t>Revenue</t>
  </si>
  <si>
    <t>Cost of sales</t>
  </si>
  <si>
    <t>Gross profit</t>
  </si>
  <si>
    <t>Other operating income</t>
  </si>
  <si>
    <t>Selling and distribution costs</t>
  </si>
  <si>
    <t>Administration expenses</t>
  </si>
  <si>
    <t>Other operating expenses</t>
  </si>
  <si>
    <t>Profit from operations</t>
  </si>
  <si>
    <t>Finance costs</t>
  </si>
  <si>
    <t>Profit before taxation</t>
  </si>
  <si>
    <t>Income tax expenses</t>
  </si>
  <si>
    <t>Profit after taxation</t>
  </si>
  <si>
    <t>Minority interest</t>
  </si>
  <si>
    <t>Profit after taxation and minority interest</t>
  </si>
  <si>
    <t>Net profit attributable to shareholders</t>
  </si>
  <si>
    <t>PRECEDING YEAR</t>
  </si>
  <si>
    <t>CORRESPONDING</t>
  </si>
  <si>
    <t>30/09/2004</t>
  </si>
  <si>
    <t>Earning per share (sen)</t>
  </si>
  <si>
    <t>Diluted earning per share (sen)</t>
  </si>
  <si>
    <t>Trade receivables</t>
  </si>
  <si>
    <t>Trade payables</t>
  </si>
  <si>
    <t>Short-term borrowing-OD</t>
  </si>
  <si>
    <t>Reserves on consolidation</t>
  </si>
  <si>
    <t>Share premium</t>
  </si>
  <si>
    <t xml:space="preserve">Other receivables </t>
  </si>
  <si>
    <t xml:space="preserve">Other payables </t>
  </si>
  <si>
    <t>Tax payable</t>
  </si>
  <si>
    <t>UNAPPROPRIATED PROFIT</t>
  </si>
  <si>
    <t>Deferred taxation</t>
  </si>
  <si>
    <t>NON-CURRENT LIABILITIES</t>
  </si>
  <si>
    <t>REPRESENTED BY :-</t>
  </si>
  <si>
    <t>Repayment of hire purchase creditors</t>
  </si>
  <si>
    <t>Net increase/(decrease) in cash and bank balances</t>
  </si>
  <si>
    <t>Cash and cash equivalents at beginning of year</t>
  </si>
  <si>
    <t>Unappropriated</t>
  </si>
  <si>
    <t>INDIVIDUAL QUARTER</t>
  </si>
  <si>
    <t>CUMULATIVE QUARTER</t>
  </si>
  <si>
    <t>N/A</t>
  </si>
  <si>
    <t>QUARTER ENDED*</t>
  </si>
  <si>
    <t>PERIOD ENDED*</t>
  </si>
  <si>
    <t>The unaudited consolidated balance sheet should be read in conjunction with the Group's audited financial statements for the year ended 30 June 2005 as disclosed in the Prospectus dated 5 December 2005.</t>
  </si>
  <si>
    <t>B5</t>
  </si>
  <si>
    <t>The unaudited consolidated statement of changes in equity should be read in conjunction with the Group's audited financial statements for the year ended 30 June 2005 as disclosed in the Prospectus dated 5 December 2005.</t>
  </si>
  <si>
    <t>The unaudited consolidated cash flow statement should be read in conjunction with the Group's audited financial statements for the year ended 30 June 2005 as disclosed in the Prospectus dated 5 December 2005.</t>
  </si>
  <si>
    <t>NET CASH (FOR)/FROM INVESTING ACTIVITIES</t>
  </si>
  <si>
    <t>NET CASH (FOR)/FROM FINANCING ACTIVITIES</t>
  </si>
  <si>
    <t>* The comparative figures for the preceding year are not available as Mikro will only be listed on the MESDAQ Market of Bursa Malaysia Securities Berhad on 22 December 2005.</t>
  </si>
  <si>
    <t>30/06/2005</t>
  </si>
  <si>
    <t>The unaudited consolidated income statement for the quarter ended 30 September 2005 should be read in conjunction with the Group's audited financial statements for the year ended 30 June 2005 as disclosed in the Prospectus dated 5 December 2005.</t>
  </si>
  <si>
    <t>Tax recoverable</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</si>
</sst>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_(* #,##0.0000_);_(* \(#,##0.0000\);_(* &quot;-&quot;????_);_(@_)"/>
    <numFmt numFmtId="177" formatCode="#,##0\ &quot;$&quot;;\-#,##0\ &quot;$&quot;"/>
    <numFmt numFmtId="178" formatCode="#,##0\ &quot;$&quot;;[Red]\-#,##0\ &quot;$&quot;"/>
    <numFmt numFmtId="179" formatCode="#,##0.00\ &quot;$&quot;;\-#,##0.00\ &quot;$&quot;"/>
    <numFmt numFmtId="180" formatCode="#,##0.00\ &quot;$&quot;;[Red]\-#,##0.00\ &quot;$&quot;"/>
    <numFmt numFmtId="181" formatCode="_-* #,##0\ &quot;$&quot;_-;\-* #,##0\ &quot;$&quot;_-;_-* &quot;-&quot;\ &quot;$&quot;_-;_-@_-"/>
    <numFmt numFmtId="182" formatCode="_-* #,##0\ _$_-;\-* #,##0\ _$_-;_-* &quot;-&quot;\ _$_-;_-@_-"/>
    <numFmt numFmtId="183" formatCode="_-* #,##0.00\ &quot;$&quot;_-;\-* #,##0.00\ &quot;$&quot;_-;_-* &quot;-&quot;??\ &quot;$&quot;_-;_-@_-"/>
    <numFmt numFmtId="184" formatCode="_-* #,##0.00\ _$_-;\-* #,##0.00\ _$_-;_-* &quot;-&quot;??\ _$_-;_-@_-"/>
    <numFmt numFmtId="185" formatCode="_(* #,##0.00_);_(* \(#,##0.00\);_(* \-??_);_(@_)"/>
    <numFmt numFmtId="186" formatCode="_(* #,##0_);_(* \(#,##0\);_(* \-??_);_(@_)"/>
    <numFmt numFmtId="187" formatCode="mm/yy"/>
    <numFmt numFmtId="188" formatCode="d/mmm/yy"/>
    <numFmt numFmtId="189" formatCode="#,##0\ _$;\-#,##0\ _$"/>
    <numFmt numFmtId="190" formatCode="0_);\(0\)"/>
    <numFmt numFmtId="191" formatCode="_(* #,##0.0_);_(* \(#,##0.0\);_(* \-??_);_(@_)"/>
    <numFmt numFmtId="192" formatCode="_(* #,##0.0_);_(* \(#,##0.0\);_(* &quot;-&quot;??_);_(@_)"/>
    <numFmt numFmtId="193" formatCode="_(* #,##0_);_(* \(#,##0\);_(* &quot;-&quot;??_);_(@_)"/>
    <numFmt numFmtId="194" formatCode="_(* #,##0.000_);_(* \(#,##0.000\);_(* &quot;-&quot;??_);_(@_)"/>
    <numFmt numFmtId="195" formatCode="_(* #,##0.0000_);_(* \(#,##0.0000\);_(* &quot;-&quot;??_);_(@_)"/>
    <numFmt numFmtId="196" formatCode="#,##0.0000"/>
    <numFmt numFmtId="197" formatCode="_-* #,##0_-;\-* #,##0_-;_-* &quot;-&quot;??_-;_-@_-"/>
    <numFmt numFmtId="198" formatCode="0.0000000"/>
    <numFmt numFmtId="199" formatCode="0.000000"/>
    <numFmt numFmtId="200" formatCode="0.00000"/>
    <numFmt numFmtId="201" formatCode="0.0000"/>
    <numFmt numFmtId="202" formatCode="0.00000000"/>
    <numFmt numFmtId="203" formatCode="0.000000000"/>
    <numFmt numFmtId="204" formatCode="0.0000000000"/>
    <numFmt numFmtId="205" formatCode="0.0"/>
    <numFmt numFmtId="206" formatCode="_(* #,##0.00000_);_(* \(#,##0.00000\);_(* &quot;-&quot;??_);_(@_)"/>
    <numFmt numFmtId="207" formatCode="_(* #,##0.000000_);_(* \(#,##0.000000\);_(* &quot;-&quot;??_);_(@_)"/>
    <numFmt numFmtId="208" formatCode="0_);[Red]\(0\)"/>
    <numFmt numFmtId="209" formatCode="#,##0.0_);\(#,##0.0\)"/>
    <numFmt numFmtId="210" formatCode="#,##0.000"/>
    <numFmt numFmtId="211" formatCode="#,##0.000000"/>
    <numFmt numFmtId="212" formatCode="_(* #,##0.000000_);_(* \(#,##0.000000\);_(* &quot;-&quot;??????_);_(@_)"/>
    <numFmt numFmtId="213" formatCode="_(* #,##0.0000000_);_(* \(#,##0.0000000\);_(* &quot;-&quot;??_);_(@_)"/>
    <numFmt numFmtId="214" formatCode="_(* #,##0.00000000_);_(* \(#,##0.00000000\);_(* &quot;-&quot;??_);_(@_)"/>
    <numFmt numFmtId="215" formatCode="#,##0.00000"/>
    <numFmt numFmtId="216" formatCode="_(* #,##0.00000_);_(* \(#,##0.00000\);_(* &quot;-&quot;?????_);_(@_)"/>
  </numFmts>
  <fonts count="15">
    <font>
      <sz val="12"/>
      <name val="宋体"/>
      <family val="0"/>
    </font>
    <font>
      <sz val="10"/>
      <name val="Arial"/>
      <family val="1"/>
    </font>
    <font>
      <u val="single"/>
      <sz val="9"/>
      <color indexed="36"/>
      <name val="宋体"/>
      <family val="0"/>
    </font>
    <font>
      <u val="single"/>
      <sz val="9"/>
      <color indexed="12"/>
      <name val="宋体"/>
      <family val="0"/>
    </font>
    <font>
      <sz val="11"/>
      <name val="MS Sans Serif"/>
      <family val="0"/>
    </font>
    <font>
      <b/>
      <sz val="12"/>
      <name val="Times New Roman"/>
      <family val="1"/>
    </font>
    <font>
      <sz val="12"/>
      <name val="Times New Roman"/>
      <family val="0"/>
    </font>
    <font>
      <b/>
      <sz val="11"/>
      <name val="Times New Roman"/>
      <family val="0"/>
    </font>
    <font>
      <sz val="10.5"/>
      <name val="Times New Roman"/>
      <family val="0"/>
    </font>
    <font>
      <sz val="11"/>
      <name val="Times New Roman"/>
      <family val="0"/>
    </font>
    <font>
      <sz val="12"/>
      <color indexed="10"/>
      <name val="Times New Roman"/>
      <family val="0"/>
    </font>
    <font>
      <i/>
      <sz val="12"/>
      <name val="Times New Roman"/>
      <family val="1"/>
    </font>
    <font>
      <b/>
      <sz val="10"/>
      <name val="Times New Roman"/>
      <family val="1"/>
    </font>
    <font>
      <sz val="10"/>
      <name val="Times New Roman"/>
      <family val="1"/>
    </font>
    <font>
      <sz val="12"/>
      <name val="Arial"/>
      <family val="0"/>
    </font>
  </fonts>
  <fills count="3">
    <fill>
      <patternFill/>
    </fill>
    <fill>
      <patternFill patternType="gray125"/>
    </fill>
    <fill>
      <patternFill patternType="solid">
        <fgColor indexed="9"/>
        <bgColor indexed="64"/>
      </patternFill>
    </fill>
  </fills>
  <borders count="12">
    <border>
      <left/>
      <right/>
      <top/>
      <bottom/>
      <diagonal/>
    </border>
    <border>
      <left>
        <color indexed="63"/>
      </left>
      <right>
        <color indexed="63"/>
      </right>
      <top>
        <color indexed="63"/>
      </top>
      <bottom style="thin">
        <color indexed="8"/>
      </bottom>
    </border>
    <border>
      <left>
        <color indexed="63"/>
      </left>
      <right>
        <color indexed="63"/>
      </right>
      <top style="hair">
        <color indexed="8"/>
      </top>
      <bottom style="double"/>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color indexed="8"/>
      </top>
      <bottom>
        <color indexed="63"/>
      </bottom>
    </border>
    <border>
      <left>
        <color indexed="63"/>
      </left>
      <right>
        <color indexed="63"/>
      </right>
      <top style="thin"/>
      <bottom>
        <color indexed="63"/>
      </bottom>
    </border>
    <border>
      <left>
        <color indexed="63"/>
      </left>
      <right>
        <color indexed="63"/>
      </right>
      <top style="thin">
        <color indexed="8"/>
      </top>
      <bottom style="double"/>
    </border>
    <border>
      <left>
        <color indexed="63"/>
      </left>
      <right>
        <color indexed="63"/>
      </right>
      <top>
        <color indexed="63"/>
      </top>
      <bottom style="double"/>
    </border>
    <border>
      <left>
        <color indexed="63"/>
      </left>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alignment/>
      <protection/>
    </xf>
    <xf numFmtId="0" fontId="4" fillId="0" borderId="0">
      <alignment/>
      <protection/>
    </xf>
    <xf numFmtId="0" fontId="1" fillId="0" borderId="0">
      <alignment/>
      <protection/>
    </xf>
    <xf numFmtId="9" fontId="0" fillId="0" borderId="0" applyFont="0" applyFill="0" applyBorder="0" applyAlignment="0" applyProtection="0"/>
  </cellStyleXfs>
  <cellXfs count="163">
    <xf numFmtId="0" fontId="0" fillId="0" borderId="0" xfId="0" applyAlignment="1">
      <alignment/>
    </xf>
    <xf numFmtId="0" fontId="5" fillId="0" borderId="0" xfId="22" applyFont="1" applyAlignment="1">
      <alignment horizontal="left"/>
      <protection/>
    </xf>
    <xf numFmtId="0" fontId="5" fillId="0" borderId="0" xfId="22" applyFont="1" applyAlignment="1">
      <alignment horizontal="center"/>
      <protection/>
    </xf>
    <xf numFmtId="0" fontId="5" fillId="0" borderId="0" xfId="22" applyFont="1" applyAlignment="1">
      <alignment horizontal="left"/>
      <protection/>
    </xf>
    <xf numFmtId="0" fontId="5" fillId="0" borderId="0" xfId="22" applyFont="1" applyFill="1" applyAlignment="1">
      <alignment horizontal="left"/>
      <protection/>
    </xf>
    <xf numFmtId="0" fontId="6" fillId="0" borderId="0" xfId="22" applyFont="1">
      <alignment/>
      <protection/>
    </xf>
    <xf numFmtId="0" fontId="5" fillId="0" borderId="0" xfId="22" applyFont="1">
      <alignment/>
      <protection/>
    </xf>
    <xf numFmtId="0" fontId="6" fillId="0" borderId="0" xfId="22" applyFont="1" applyAlignment="1">
      <alignment horizontal="left"/>
      <protection/>
    </xf>
    <xf numFmtId="0" fontId="1" fillId="0" borderId="0" xfId="24" applyAlignment="1">
      <alignment horizontal="right"/>
      <protection/>
    </xf>
    <xf numFmtId="0" fontId="7" fillId="0" borderId="0" xfId="22" applyFont="1">
      <alignment/>
      <protection/>
    </xf>
    <xf numFmtId="0" fontId="5" fillId="0" borderId="1" xfId="22" applyFont="1" applyBorder="1" applyAlignment="1">
      <alignment horizontal="center"/>
      <protection/>
    </xf>
    <xf numFmtId="0" fontId="6" fillId="0" borderId="0" xfId="22" applyFont="1" applyAlignment="1">
      <alignment horizontal="center"/>
      <protection/>
    </xf>
    <xf numFmtId="186" fontId="6" fillId="0" borderId="0" xfId="17" applyNumberFormat="1" applyFont="1" applyFill="1" applyBorder="1" applyAlignment="1" applyProtection="1">
      <alignment/>
      <protection/>
    </xf>
    <xf numFmtId="186" fontId="6" fillId="0" borderId="0" xfId="17" applyNumberFormat="1" applyFont="1" applyFill="1" applyBorder="1" applyAlignment="1" applyProtection="1">
      <alignment horizontal="center"/>
      <protection/>
    </xf>
    <xf numFmtId="186" fontId="6" fillId="0" borderId="1" xfId="17" applyNumberFormat="1" applyFont="1" applyFill="1" applyBorder="1" applyAlignment="1" applyProtection="1">
      <alignment/>
      <protection/>
    </xf>
    <xf numFmtId="186" fontId="6" fillId="0" borderId="1" xfId="17" applyNumberFormat="1" applyFont="1" applyFill="1" applyBorder="1" applyAlignment="1" applyProtection="1">
      <alignment horizontal="center"/>
      <protection/>
    </xf>
    <xf numFmtId="0" fontId="8" fillId="0" borderId="0" xfId="22" applyFont="1">
      <alignment/>
      <protection/>
    </xf>
    <xf numFmtId="186" fontId="6" fillId="0" borderId="2" xfId="17" applyNumberFormat="1" applyFont="1" applyFill="1" applyBorder="1" applyAlignment="1" applyProtection="1">
      <alignment/>
      <protection/>
    </xf>
    <xf numFmtId="185" fontId="6" fillId="0" borderId="0" xfId="17" applyNumberFormat="1" applyFont="1" applyFill="1" applyBorder="1" applyAlignment="1" applyProtection="1">
      <alignment/>
      <protection/>
    </xf>
    <xf numFmtId="185" fontId="6" fillId="0" borderId="0" xfId="17" applyNumberFormat="1" applyFont="1" applyFill="1" applyBorder="1" applyAlignment="1" applyProtection="1">
      <alignment/>
      <protection/>
    </xf>
    <xf numFmtId="0" fontId="6" fillId="0" borderId="0" xfId="22" applyFont="1" applyFill="1">
      <alignment/>
      <protection/>
    </xf>
    <xf numFmtId="0" fontId="6" fillId="2" borderId="0" xfId="0" applyFont="1" applyFill="1" applyAlignment="1">
      <alignment/>
    </xf>
    <xf numFmtId="0" fontId="9" fillId="0" borderId="0" xfId="23" applyFont="1" applyFill="1">
      <alignment/>
      <protection/>
    </xf>
    <xf numFmtId="0" fontId="5" fillId="0" borderId="0" xfId="22" applyFont="1">
      <alignment/>
      <protection/>
    </xf>
    <xf numFmtId="14" fontId="6" fillId="0" borderId="0" xfId="22" applyNumberFormat="1" applyFont="1">
      <alignment/>
      <protection/>
    </xf>
    <xf numFmtId="0" fontId="5" fillId="0" borderId="0" xfId="22" applyFont="1" applyBorder="1" applyAlignment="1">
      <alignment horizontal="left"/>
      <protection/>
    </xf>
    <xf numFmtId="43" fontId="5" fillId="0" borderId="0" xfId="15" applyFont="1" applyAlignment="1">
      <alignment horizontal="center"/>
    </xf>
    <xf numFmtId="0" fontId="5" fillId="0" borderId="0" xfId="22" applyFont="1" applyAlignment="1">
      <alignment horizontal="center"/>
      <protection/>
    </xf>
    <xf numFmtId="43" fontId="5" fillId="0" borderId="0" xfId="15" applyFont="1" applyBorder="1" applyAlignment="1">
      <alignment horizontal="center"/>
    </xf>
    <xf numFmtId="43" fontId="6" fillId="0" borderId="0" xfId="15" applyFont="1" applyAlignment="1">
      <alignment horizontal="center"/>
    </xf>
    <xf numFmtId="186" fontId="6" fillId="0" borderId="0" xfId="17" applyNumberFormat="1" applyFont="1" applyFill="1" applyBorder="1" applyAlignment="1" applyProtection="1">
      <alignment/>
      <protection/>
    </xf>
    <xf numFmtId="186" fontId="6" fillId="0" borderId="3" xfId="17" applyNumberFormat="1" applyFont="1" applyFill="1" applyBorder="1" applyAlignment="1" applyProtection="1">
      <alignment/>
      <protection/>
    </xf>
    <xf numFmtId="186" fontId="6" fillId="0" borderId="4" xfId="17" applyNumberFormat="1" applyFont="1" applyFill="1" applyBorder="1" applyAlignment="1" applyProtection="1">
      <alignment/>
      <protection/>
    </xf>
    <xf numFmtId="186" fontId="6" fillId="0" borderId="1" xfId="17" applyNumberFormat="1" applyFont="1" applyFill="1" applyBorder="1" applyAlignment="1" applyProtection="1">
      <alignment/>
      <protection/>
    </xf>
    <xf numFmtId="43" fontId="6" fillId="0" borderId="0" xfId="15" applyFont="1" applyFill="1" applyBorder="1" applyAlignment="1" applyProtection="1">
      <alignment/>
      <protection/>
    </xf>
    <xf numFmtId="0" fontId="6" fillId="0" borderId="0" xfId="22" applyFont="1">
      <alignment/>
      <protection/>
    </xf>
    <xf numFmtId="186" fontId="10" fillId="0" borderId="0" xfId="17" applyNumberFormat="1" applyFont="1" applyFill="1" applyBorder="1" applyAlignment="1" applyProtection="1">
      <alignment/>
      <protection/>
    </xf>
    <xf numFmtId="0" fontId="6" fillId="0" borderId="0" xfId="24" applyFont="1" applyFill="1">
      <alignment/>
      <protection/>
    </xf>
    <xf numFmtId="0" fontId="6" fillId="0" borderId="0" xfId="24" applyFont="1" applyFill="1" applyBorder="1" applyAlignment="1">
      <alignment horizontal="center"/>
      <protection/>
    </xf>
    <xf numFmtId="0" fontId="1" fillId="0" borderId="0" xfId="24" applyFont="1" applyFill="1">
      <alignment/>
      <protection/>
    </xf>
    <xf numFmtId="0" fontId="5" fillId="0" borderId="0" xfId="24" applyFont="1" applyFill="1" applyBorder="1">
      <alignment/>
      <protection/>
    </xf>
    <xf numFmtId="0" fontId="5" fillId="0" borderId="0" xfId="22" applyFont="1" applyFill="1" applyBorder="1" applyAlignment="1">
      <alignment horizontal="center"/>
      <protection/>
    </xf>
    <xf numFmtId="0" fontId="11" fillId="0" borderId="0" xfId="22" applyFont="1" applyFill="1">
      <alignment/>
      <protection/>
    </xf>
    <xf numFmtId="0" fontId="5" fillId="0" borderId="0" xfId="24" applyFont="1" applyFill="1" applyBorder="1" applyAlignment="1">
      <alignment horizontal="center"/>
      <protection/>
    </xf>
    <xf numFmtId="0" fontId="6" fillId="0" borderId="0" xfId="24" applyFont="1" applyFill="1" applyBorder="1">
      <alignment/>
      <protection/>
    </xf>
    <xf numFmtId="0" fontId="1" fillId="0" borderId="0" xfId="24" applyFont="1" applyFill="1" applyBorder="1" applyAlignment="1">
      <alignment horizontal="center"/>
      <protection/>
    </xf>
    <xf numFmtId="0" fontId="1" fillId="0" borderId="0" xfId="24" applyFont="1" applyFill="1" applyAlignment="1">
      <alignment horizontal="center"/>
      <protection/>
    </xf>
    <xf numFmtId="0" fontId="6" fillId="0" borderId="0" xfId="24" applyFont="1" applyFill="1" applyBorder="1">
      <alignment/>
      <protection/>
    </xf>
    <xf numFmtId="186" fontId="6" fillId="0" borderId="0" xfId="15" applyNumberFormat="1" applyFont="1" applyFill="1" applyBorder="1" applyAlignment="1" applyProtection="1">
      <alignment horizontal="center"/>
      <protection/>
    </xf>
    <xf numFmtId="186" fontId="6" fillId="0" borderId="5" xfId="15" applyNumberFormat="1" applyFont="1" applyFill="1" applyBorder="1" applyAlignment="1" applyProtection="1">
      <alignment horizontal="center"/>
      <protection/>
    </xf>
    <xf numFmtId="186" fontId="6" fillId="0" borderId="0" xfId="15" applyNumberFormat="1" applyFont="1" applyFill="1" applyBorder="1" applyAlignment="1" applyProtection="1">
      <alignment horizontal="center"/>
      <protection/>
    </xf>
    <xf numFmtId="0" fontId="6" fillId="0" borderId="0" xfId="24" applyFont="1" applyFill="1">
      <alignment/>
      <protection/>
    </xf>
    <xf numFmtId="186" fontId="6" fillId="0" borderId="5" xfId="15" applyNumberFormat="1" applyFont="1" applyFill="1" applyBorder="1" applyAlignment="1" applyProtection="1">
      <alignment horizontal="center"/>
      <protection/>
    </xf>
    <xf numFmtId="186" fontId="5" fillId="0" borderId="0" xfId="15" applyNumberFormat="1" applyFont="1" applyFill="1" applyBorder="1" applyAlignment="1" applyProtection="1">
      <alignment horizontal="center"/>
      <protection/>
    </xf>
    <xf numFmtId="193" fontId="6" fillId="0" borderId="0" xfId="15" applyNumberFormat="1" applyFont="1" applyFill="1" applyAlignment="1">
      <alignment/>
    </xf>
    <xf numFmtId="193" fontId="6" fillId="0" borderId="0" xfId="15" applyNumberFormat="1" applyFont="1" applyFill="1" applyAlignment="1">
      <alignment horizontal="center"/>
    </xf>
    <xf numFmtId="193" fontId="6" fillId="0" borderId="0" xfId="15" applyNumberFormat="1" applyFont="1" applyFill="1" applyBorder="1" applyAlignment="1">
      <alignment horizontal="center"/>
    </xf>
    <xf numFmtId="193" fontId="6" fillId="0" borderId="5" xfId="15" applyNumberFormat="1" applyFont="1" applyFill="1" applyBorder="1" applyAlignment="1">
      <alignment horizontal="center"/>
    </xf>
    <xf numFmtId="0" fontId="5" fillId="0" borderId="0" xfId="24" applyFont="1" applyFill="1" applyBorder="1">
      <alignment/>
      <protection/>
    </xf>
    <xf numFmtId="0" fontId="6" fillId="0" borderId="0" xfId="24" applyFont="1" applyFill="1" applyBorder="1">
      <alignment/>
      <protection/>
    </xf>
    <xf numFmtId="186" fontId="6" fillId="0" borderId="0" xfId="15" applyNumberFormat="1" applyFont="1" applyFill="1" applyBorder="1" applyAlignment="1">
      <alignment horizontal="center"/>
    </xf>
    <xf numFmtId="0" fontId="12" fillId="0" borderId="0" xfId="24" applyFont="1" applyFill="1">
      <alignment/>
      <protection/>
    </xf>
    <xf numFmtId="0" fontId="13" fillId="0" borderId="0" xfId="24" applyFont="1" applyFill="1">
      <alignment/>
      <protection/>
    </xf>
    <xf numFmtId="0" fontId="6" fillId="0" borderId="0" xfId="24" applyFont="1" applyFill="1" applyBorder="1">
      <alignment/>
      <protection/>
    </xf>
    <xf numFmtId="193" fontId="13" fillId="0" borderId="0" xfId="15" applyNumberFormat="1" applyFont="1" applyFill="1" applyAlignment="1">
      <alignment/>
    </xf>
    <xf numFmtId="193" fontId="13" fillId="0" borderId="5" xfId="15" applyNumberFormat="1" applyFont="1" applyFill="1" applyBorder="1" applyAlignment="1">
      <alignment/>
    </xf>
    <xf numFmtId="193" fontId="13" fillId="0" borderId="0" xfId="15" applyNumberFormat="1" applyFont="1" applyFill="1" applyBorder="1" applyAlignment="1">
      <alignment/>
    </xf>
    <xf numFmtId="0" fontId="6" fillId="0" borderId="0" xfId="24" applyFont="1" applyFill="1">
      <alignment/>
      <protection/>
    </xf>
    <xf numFmtId="193" fontId="13" fillId="0" borderId="6" xfId="15" applyNumberFormat="1" applyFont="1" applyFill="1" applyBorder="1" applyAlignment="1">
      <alignment/>
    </xf>
    <xf numFmtId="186" fontId="6" fillId="0" borderId="0" xfId="24" applyNumberFormat="1" applyFont="1" applyFill="1" applyAlignment="1">
      <alignment horizontal="center"/>
      <protection/>
    </xf>
    <xf numFmtId="186" fontId="6" fillId="0" borderId="0" xfId="24" applyNumberFormat="1" applyFont="1" applyFill="1" applyBorder="1" applyAlignment="1">
      <alignment horizontal="center"/>
      <protection/>
    </xf>
    <xf numFmtId="0" fontId="5" fillId="0" borderId="0" xfId="24" applyFont="1" applyFill="1" applyBorder="1">
      <alignment/>
      <protection/>
    </xf>
    <xf numFmtId="0" fontId="6" fillId="0" borderId="0" xfId="24" applyFont="1" applyFill="1" applyBorder="1" applyAlignment="1">
      <alignment horizontal="center"/>
      <protection/>
    </xf>
    <xf numFmtId="186" fontId="6" fillId="0" borderId="0" xfId="24" applyNumberFormat="1" applyFont="1" applyFill="1">
      <alignment/>
      <protection/>
    </xf>
    <xf numFmtId="186" fontId="5" fillId="0" borderId="0" xfId="24" applyNumberFormat="1" applyFont="1" applyFill="1" applyBorder="1" applyAlignment="1">
      <alignment horizontal="center"/>
      <protection/>
    </xf>
    <xf numFmtId="186" fontId="6" fillId="0" borderId="0" xfId="15" applyNumberFormat="1" applyFont="1" applyFill="1" applyBorder="1" applyAlignment="1" applyProtection="1">
      <alignment/>
      <protection/>
    </xf>
    <xf numFmtId="0" fontId="6" fillId="0" borderId="0" xfId="24" applyFont="1" applyFill="1" applyAlignment="1">
      <alignment horizontal="center"/>
      <protection/>
    </xf>
    <xf numFmtId="0" fontId="6" fillId="0" borderId="0" xfId="24" applyFont="1" applyFill="1" applyBorder="1" applyAlignment="1">
      <alignment horizontal="center"/>
      <protection/>
    </xf>
    <xf numFmtId="0" fontId="5" fillId="0" borderId="0" xfId="22" applyFont="1" applyBorder="1" applyAlignment="1">
      <alignment horizontal="left"/>
      <protection/>
    </xf>
    <xf numFmtId="186" fontId="5" fillId="0" borderId="0" xfId="17" applyNumberFormat="1" applyFont="1" applyBorder="1" applyAlignment="1">
      <alignment horizontal="left"/>
    </xf>
    <xf numFmtId="0" fontId="5" fillId="0" borderId="0" xfId="22" applyFont="1" applyBorder="1">
      <alignment/>
      <protection/>
    </xf>
    <xf numFmtId="186" fontId="6" fillId="0" borderId="0" xfId="17" applyNumberFormat="1" applyFont="1" applyAlignment="1">
      <alignment/>
    </xf>
    <xf numFmtId="0" fontId="6" fillId="0" borderId="0" xfId="22" applyFont="1" applyAlignment="1">
      <alignment horizontal="center"/>
      <protection/>
    </xf>
    <xf numFmtId="186" fontId="6" fillId="0" borderId="0" xfId="17" applyNumberFormat="1" applyFont="1" applyAlignment="1">
      <alignment horizontal="center"/>
    </xf>
    <xf numFmtId="189" fontId="6" fillId="0" borderId="0" xfId="22" applyNumberFormat="1" applyFont="1" applyBorder="1">
      <alignment/>
      <protection/>
    </xf>
    <xf numFmtId="189" fontId="6" fillId="0" borderId="0" xfId="22" applyNumberFormat="1" applyFont="1">
      <alignment/>
      <protection/>
    </xf>
    <xf numFmtId="186" fontId="6" fillId="0" borderId="0" xfId="17" applyNumberFormat="1" applyFont="1" applyBorder="1" applyAlignment="1">
      <alignment/>
    </xf>
    <xf numFmtId="186" fontId="6" fillId="0" borderId="0" xfId="22" applyNumberFormat="1" applyFont="1">
      <alignment/>
      <protection/>
    </xf>
    <xf numFmtId="43" fontId="6" fillId="0" borderId="0" xfId="15" applyFont="1" applyAlignment="1">
      <alignment/>
    </xf>
    <xf numFmtId="189" fontId="6" fillId="0" borderId="7" xfId="22" applyNumberFormat="1" applyFont="1" applyBorder="1">
      <alignment/>
      <protection/>
    </xf>
    <xf numFmtId="186" fontId="6" fillId="0" borderId="7" xfId="22" applyNumberFormat="1" applyFont="1" applyBorder="1">
      <alignment/>
      <protection/>
    </xf>
    <xf numFmtId="186" fontId="6" fillId="0" borderId="0" xfId="22" applyNumberFormat="1" applyFont="1" applyBorder="1">
      <alignment/>
      <protection/>
    </xf>
    <xf numFmtId="186" fontId="6" fillId="0" borderId="8" xfId="22" applyNumberFormat="1" applyFont="1" applyBorder="1">
      <alignment/>
      <protection/>
    </xf>
    <xf numFmtId="0" fontId="6" fillId="0" borderId="0" xfId="22" applyFont="1" applyBorder="1">
      <alignment/>
      <protection/>
    </xf>
    <xf numFmtId="193" fontId="6" fillId="0" borderId="0" xfId="15" applyNumberFormat="1" applyFont="1" applyBorder="1" applyAlignment="1">
      <alignment/>
    </xf>
    <xf numFmtId="189" fontId="6" fillId="0" borderId="9" xfId="22" applyNumberFormat="1" applyFont="1" applyBorder="1">
      <alignment/>
      <protection/>
    </xf>
    <xf numFmtId="43" fontId="6" fillId="0" borderId="9" xfId="15" applyFont="1" applyBorder="1" applyAlignment="1">
      <alignment/>
    </xf>
    <xf numFmtId="0" fontId="14" fillId="0" borderId="0" xfId="24" applyFont="1" applyFill="1">
      <alignment/>
      <protection/>
    </xf>
    <xf numFmtId="0" fontId="14" fillId="0" borderId="0" xfId="24" applyFont="1" applyFill="1" applyAlignment="1">
      <alignment horizontal="center"/>
      <protection/>
    </xf>
    <xf numFmtId="0" fontId="14" fillId="0" borderId="0" xfId="24" applyFont="1" applyFill="1" applyBorder="1" applyAlignment="1">
      <alignment horizontal="center"/>
      <protection/>
    </xf>
    <xf numFmtId="49" fontId="5" fillId="0" borderId="0" xfId="22" applyNumberFormat="1" applyFont="1" applyBorder="1" applyAlignment="1">
      <alignment/>
      <protection/>
    </xf>
    <xf numFmtId="186" fontId="6" fillId="0" borderId="5" xfId="17" applyNumberFormat="1" applyFont="1" applyFill="1" applyBorder="1" applyAlignment="1" applyProtection="1">
      <alignment/>
      <protection/>
    </xf>
    <xf numFmtId="186" fontId="6" fillId="0" borderId="5" xfId="17" applyNumberFormat="1" applyFont="1" applyFill="1" applyBorder="1" applyAlignment="1" applyProtection="1">
      <alignment horizontal="center"/>
      <protection/>
    </xf>
    <xf numFmtId="43" fontId="6" fillId="0" borderId="0" xfId="15" applyFont="1" applyBorder="1" applyAlignment="1">
      <alignment/>
    </xf>
    <xf numFmtId="37" fontId="6" fillId="0" borderId="5" xfId="24" applyNumberFormat="1" applyFont="1" applyFill="1" applyBorder="1" applyAlignment="1">
      <alignment/>
      <protection/>
    </xf>
    <xf numFmtId="186" fontId="6" fillId="0" borderId="5" xfId="17" applyNumberFormat="1" applyFont="1" applyFill="1" applyBorder="1" applyAlignment="1" applyProtection="1">
      <alignment/>
      <protection/>
    </xf>
    <xf numFmtId="186" fontId="6" fillId="0" borderId="0" xfId="22" applyNumberFormat="1" applyFont="1">
      <alignment/>
      <protection/>
    </xf>
    <xf numFmtId="186" fontId="6" fillId="0" borderId="0" xfId="17" applyNumberFormat="1" applyFont="1" applyFill="1" applyBorder="1" applyAlignment="1" applyProtection="1">
      <alignment/>
      <protection/>
    </xf>
    <xf numFmtId="0" fontId="6" fillId="0" borderId="0" xfId="22" applyFont="1" applyBorder="1">
      <alignment/>
      <protection/>
    </xf>
    <xf numFmtId="0" fontId="5" fillId="0" borderId="0" xfId="22" applyFont="1" applyAlignment="1">
      <alignment horizontal="right"/>
      <protection/>
    </xf>
    <xf numFmtId="0" fontId="5" fillId="0" borderId="0" xfId="24" applyFont="1" applyAlignment="1">
      <alignment horizontal="right"/>
      <protection/>
    </xf>
    <xf numFmtId="0" fontId="5" fillId="0" borderId="0" xfId="22" applyFont="1" applyAlignment="1">
      <alignment horizontal="right"/>
      <protection/>
    </xf>
    <xf numFmtId="0" fontId="5" fillId="0" borderId="0" xfId="22" applyFont="1" applyAlignment="1">
      <alignment horizontal="right"/>
      <protection/>
    </xf>
    <xf numFmtId="0" fontId="5" fillId="0" borderId="1" xfId="22" applyFont="1" applyBorder="1" applyAlignment="1">
      <alignment horizontal="right"/>
      <protection/>
    </xf>
    <xf numFmtId="0" fontId="5" fillId="0" borderId="1" xfId="22" applyFont="1" applyBorder="1" applyAlignment="1">
      <alignment horizontal="right"/>
      <protection/>
    </xf>
    <xf numFmtId="186" fontId="6" fillId="0" borderId="0" xfId="17" applyNumberFormat="1" applyFont="1" applyFill="1" applyBorder="1" applyAlignment="1" applyProtection="1">
      <alignment horizontal="right"/>
      <protection/>
    </xf>
    <xf numFmtId="186" fontId="6" fillId="0" borderId="5" xfId="17" applyNumberFormat="1" applyFont="1" applyFill="1" applyBorder="1" applyAlignment="1" applyProtection="1">
      <alignment horizontal="right"/>
      <protection/>
    </xf>
    <xf numFmtId="186" fontId="5" fillId="0" borderId="0" xfId="17" applyNumberFormat="1" applyFont="1" applyFill="1" applyBorder="1" applyAlignment="1" applyProtection="1">
      <alignment horizontal="right"/>
      <protection/>
    </xf>
    <xf numFmtId="186" fontId="6" fillId="0" borderId="10" xfId="17" applyNumberFormat="1" applyFont="1" applyFill="1" applyBorder="1" applyAlignment="1" applyProtection="1">
      <alignment horizontal="right"/>
      <protection/>
    </xf>
    <xf numFmtId="0" fontId="7" fillId="0" borderId="0" xfId="22" applyFont="1" applyFill="1" applyAlignment="1">
      <alignment horizontal="right"/>
      <protection/>
    </xf>
    <xf numFmtId="0" fontId="5" fillId="0" borderId="0" xfId="22" applyFont="1" applyFill="1" applyAlignment="1">
      <alignment horizontal="right"/>
      <protection/>
    </xf>
    <xf numFmtId="0" fontId="6" fillId="0" borderId="0" xfId="22" applyFont="1" applyFill="1" applyAlignment="1">
      <alignment horizontal="right"/>
      <protection/>
    </xf>
    <xf numFmtId="186" fontId="6" fillId="0" borderId="1" xfId="17" applyNumberFormat="1" applyFont="1" applyFill="1" applyBorder="1" applyAlignment="1" applyProtection="1">
      <alignment horizontal="right"/>
      <protection/>
    </xf>
    <xf numFmtId="193" fontId="6" fillId="0" borderId="0" xfId="15" applyNumberFormat="1" applyFont="1" applyFill="1" applyBorder="1" applyAlignment="1" applyProtection="1">
      <alignment horizontal="right"/>
      <protection/>
    </xf>
    <xf numFmtId="186" fontId="6" fillId="0" borderId="0" xfId="17" applyNumberFormat="1" applyFont="1" applyFill="1" applyBorder="1" applyAlignment="1" applyProtection="1">
      <alignment horizontal="right"/>
      <protection/>
    </xf>
    <xf numFmtId="186" fontId="6" fillId="0" borderId="2" xfId="17" applyNumberFormat="1" applyFont="1" applyFill="1" applyBorder="1" applyAlignment="1" applyProtection="1">
      <alignment horizontal="right"/>
      <protection/>
    </xf>
    <xf numFmtId="0" fontId="6" fillId="0" borderId="0" xfId="22" applyFont="1" applyAlignment="1">
      <alignment horizontal="right"/>
      <protection/>
    </xf>
    <xf numFmtId="0" fontId="6" fillId="0" borderId="5" xfId="22" applyFont="1" applyBorder="1" applyAlignment="1">
      <alignment horizontal="right"/>
      <protection/>
    </xf>
    <xf numFmtId="0" fontId="6" fillId="0" borderId="0" xfId="22" applyFont="1" applyBorder="1" applyAlignment="1">
      <alignment horizontal="right"/>
      <protection/>
    </xf>
    <xf numFmtId="0" fontId="0" fillId="0" borderId="0" xfId="0" applyAlignment="1">
      <alignment vertical="top" wrapText="1"/>
    </xf>
    <xf numFmtId="0" fontId="0" fillId="0" borderId="0" xfId="0" applyFont="1" applyAlignment="1">
      <alignment vertical="top"/>
    </xf>
    <xf numFmtId="186" fontId="6" fillId="0" borderId="6" xfId="15" applyNumberFormat="1" applyFont="1" applyFill="1" applyBorder="1" applyAlignment="1" applyProtection="1">
      <alignment horizontal="center"/>
      <protection/>
    </xf>
    <xf numFmtId="186" fontId="6" fillId="0" borderId="10" xfId="15" applyNumberFormat="1" applyFont="1" applyFill="1" applyBorder="1" applyAlignment="1" applyProtection="1">
      <alignment horizontal="center"/>
      <protection/>
    </xf>
    <xf numFmtId="186" fontId="6" fillId="0" borderId="0" xfId="15" applyNumberFormat="1" applyFont="1" applyFill="1" applyBorder="1" applyAlignment="1" applyProtection="1">
      <alignment horizontal="right"/>
      <protection/>
    </xf>
    <xf numFmtId="186" fontId="6" fillId="0" borderId="6" xfId="15" applyNumberFormat="1" applyFont="1" applyFill="1" applyBorder="1" applyAlignment="1" applyProtection="1">
      <alignment horizontal="right"/>
      <protection/>
    </xf>
    <xf numFmtId="186" fontId="6" fillId="0" borderId="5" xfId="15" applyNumberFormat="1" applyFont="1" applyFill="1" applyBorder="1" applyAlignment="1" applyProtection="1">
      <alignment horizontal="right"/>
      <protection/>
    </xf>
    <xf numFmtId="186" fontId="6" fillId="0" borderId="11" xfId="15" applyNumberFormat="1" applyFont="1" applyFill="1" applyBorder="1" applyAlignment="1" applyProtection="1">
      <alignment horizontal="center"/>
      <protection/>
    </xf>
    <xf numFmtId="186" fontId="6" fillId="0" borderId="11" xfId="15" applyNumberFormat="1" applyFont="1" applyFill="1" applyBorder="1" applyAlignment="1" applyProtection="1">
      <alignment horizontal="right"/>
      <protection/>
    </xf>
    <xf numFmtId="0" fontId="5" fillId="0" borderId="0" xfId="22" applyFont="1" applyFill="1" applyBorder="1" applyAlignment="1">
      <alignment horizontal="right"/>
      <protection/>
    </xf>
    <xf numFmtId="0" fontId="5" fillId="0" borderId="0" xfId="22" applyFont="1" applyFill="1" applyAlignment="1">
      <alignment horizontal="right"/>
      <protection/>
    </xf>
    <xf numFmtId="0" fontId="5" fillId="0" borderId="1" xfId="22" applyFont="1" applyFill="1" applyBorder="1" applyAlignment="1">
      <alignment horizontal="right"/>
      <protection/>
    </xf>
    <xf numFmtId="0" fontId="5" fillId="0" borderId="0" xfId="22" applyFont="1" applyFill="1" applyBorder="1" applyAlignment="1">
      <alignment horizontal="right"/>
      <protection/>
    </xf>
    <xf numFmtId="0" fontId="5" fillId="0" borderId="1" xfId="22" applyFont="1" applyFill="1" applyBorder="1" applyAlignment="1">
      <alignment horizontal="right"/>
      <protection/>
    </xf>
    <xf numFmtId="0" fontId="5" fillId="0" borderId="0" xfId="24" applyFont="1" applyFill="1" applyBorder="1" applyAlignment="1">
      <alignment horizontal="right"/>
      <protection/>
    </xf>
    <xf numFmtId="186" fontId="5" fillId="0" borderId="0" xfId="17" applyNumberFormat="1" applyFont="1" applyAlignment="1">
      <alignment horizontal="right"/>
    </xf>
    <xf numFmtId="186" fontId="5" fillId="0" borderId="1" xfId="17" applyNumberFormat="1" applyFont="1" applyBorder="1" applyAlignment="1">
      <alignment horizontal="right"/>
    </xf>
    <xf numFmtId="0" fontId="5" fillId="0" borderId="0" xfId="22" applyFont="1" applyAlignment="1">
      <alignment horizontal="right" wrapText="1"/>
      <protection/>
    </xf>
    <xf numFmtId="0" fontId="5" fillId="0" borderId="0" xfId="22" applyFont="1" applyAlignment="1">
      <alignment horizontal="right" wrapText="1"/>
      <protection/>
    </xf>
    <xf numFmtId="188" fontId="5" fillId="0" borderId="1" xfId="22" applyNumberFormat="1" applyFont="1" applyBorder="1" applyAlignment="1" quotePrefix="1">
      <alignment horizontal="right"/>
      <protection/>
    </xf>
    <xf numFmtId="187" fontId="5" fillId="0" borderId="1" xfId="22" applyNumberFormat="1" applyFont="1" applyBorder="1" applyAlignment="1">
      <alignment horizontal="right"/>
      <protection/>
    </xf>
    <xf numFmtId="0" fontId="5" fillId="0" borderId="0" xfId="22" applyFont="1" applyBorder="1" applyAlignment="1">
      <alignment horizontal="right"/>
      <protection/>
    </xf>
    <xf numFmtId="0" fontId="5" fillId="0" borderId="0" xfId="22" applyFont="1" applyBorder="1" applyAlignment="1">
      <alignment horizontal="right"/>
      <protection/>
    </xf>
    <xf numFmtId="0" fontId="5" fillId="0" borderId="0" xfId="22" applyFont="1" applyBorder="1" applyAlignment="1">
      <alignment horizontal="right"/>
      <protection/>
    </xf>
    <xf numFmtId="0" fontId="6" fillId="0" borderId="0" xfId="22" applyFont="1" applyFill="1" applyAlignment="1">
      <alignment vertical="top" wrapText="1"/>
      <protection/>
    </xf>
    <xf numFmtId="0" fontId="0" fillId="0" borderId="0" xfId="0" applyAlignment="1">
      <alignment vertical="top" wrapText="1"/>
    </xf>
    <xf numFmtId="0" fontId="6" fillId="0" borderId="0" xfId="23" applyFont="1" applyFill="1" applyAlignment="1">
      <alignment vertical="top" wrapText="1"/>
      <protection/>
    </xf>
    <xf numFmtId="0" fontId="0" fillId="0" borderId="0" xfId="0" applyFont="1" applyAlignment="1">
      <alignment vertical="top" wrapText="1"/>
    </xf>
    <xf numFmtId="0" fontId="5" fillId="0" borderId="0" xfId="22" applyFont="1" applyAlignment="1">
      <alignment horizontal="center" wrapText="1"/>
      <protection/>
    </xf>
    <xf numFmtId="49" fontId="5" fillId="0" borderId="0" xfId="22" applyNumberFormat="1" applyFont="1" applyBorder="1" applyAlignment="1">
      <alignment horizontal="center"/>
      <protection/>
    </xf>
    <xf numFmtId="49" fontId="5" fillId="0" borderId="0" xfId="22" applyNumberFormat="1" applyFont="1" applyFill="1" applyBorder="1" applyAlignment="1">
      <alignment horizontal="center"/>
      <protection/>
    </xf>
    <xf numFmtId="0" fontId="5" fillId="0" borderId="0" xfId="22" applyFont="1" applyBorder="1" applyAlignment="1">
      <alignment horizontal="left"/>
      <protection/>
    </xf>
    <xf numFmtId="0" fontId="5" fillId="0" borderId="0" xfId="22" applyFont="1" applyBorder="1" applyAlignment="1">
      <alignment horizontal="left"/>
      <protection/>
    </xf>
    <xf numFmtId="0" fontId="0" fillId="0" borderId="0" xfId="0" applyAlignment="1">
      <alignment/>
    </xf>
  </cellXfs>
  <cellStyles count="12">
    <cellStyle name="Normal" xfId="0"/>
    <cellStyle name="Comma" xfId="15"/>
    <cellStyle name="Comma [0]" xfId="16"/>
    <cellStyle name="Comma_GFS 3rd qtr(Sept - 2004)" xfId="17"/>
    <cellStyle name="Currency" xfId="18"/>
    <cellStyle name="Currency [0]" xfId="19"/>
    <cellStyle name="Followed Hyperlink" xfId="20"/>
    <cellStyle name="Hyperlink" xfId="21"/>
    <cellStyle name="Normal_GFS 3rd qtr(Sept - 2004)" xfId="22"/>
    <cellStyle name="Normal_QuarterlyTemplate" xfId="23"/>
    <cellStyle name="Normal_Reports-31.3.05"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O60"/>
  <sheetViews>
    <sheetView zoomScale="75" zoomScaleNormal="75" workbookViewId="0" topLeftCell="A1">
      <selection activeCell="G57" sqref="G57"/>
    </sheetView>
  </sheetViews>
  <sheetFormatPr defaultColWidth="9.00390625" defaultRowHeight="14.25"/>
  <cols>
    <col min="1" max="1" width="32.875" style="5" customWidth="1"/>
    <col min="2" max="2" width="6.50390625" style="11" customWidth="1"/>
    <col min="3" max="3" width="2.50390625" style="11" customWidth="1"/>
    <col min="4" max="4" width="16.50390625" style="5" customWidth="1"/>
    <col min="5" max="5" width="2.00390625" style="5" customWidth="1"/>
    <col min="6" max="6" width="14.75390625" style="5" customWidth="1"/>
    <col min="7" max="7" width="2.00390625" style="5" customWidth="1"/>
    <col min="8" max="8" width="18.125" style="20" customWidth="1"/>
    <col min="9" max="9" width="2.125" style="5" customWidth="1"/>
    <col min="10" max="10" width="19.00390625" style="5" customWidth="1"/>
    <col min="11" max="11" width="8.00390625" style="5" customWidth="1"/>
    <col min="12" max="12" width="8.125" style="5" bestFit="1" customWidth="1"/>
    <col min="13" max="16384" width="8.00390625" style="5" customWidth="1"/>
  </cols>
  <sheetData>
    <row r="1" spans="1:9" ht="15.75">
      <c r="A1" s="1" t="s">
        <v>95</v>
      </c>
      <c r="B1" s="2"/>
      <c r="C1" s="3"/>
      <c r="D1" s="3"/>
      <c r="E1" s="3"/>
      <c r="F1" s="3"/>
      <c r="G1" s="3"/>
      <c r="H1" s="4"/>
      <c r="I1" s="3"/>
    </row>
    <row r="2" spans="1:9" ht="15.75">
      <c r="A2" s="3" t="s">
        <v>0</v>
      </c>
      <c r="B2" s="3"/>
      <c r="C2" s="3"/>
      <c r="D2" s="3"/>
      <c r="E2" s="3"/>
      <c r="F2" s="3"/>
      <c r="G2" s="3"/>
      <c r="H2" s="4"/>
      <c r="I2" s="3"/>
    </row>
    <row r="3" spans="1:9" ht="15.75">
      <c r="A3" s="3" t="s">
        <v>1</v>
      </c>
      <c r="B3" s="3"/>
      <c r="C3" s="3"/>
      <c r="D3" s="3"/>
      <c r="E3" s="3"/>
      <c r="F3" s="3"/>
      <c r="G3" s="3"/>
      <c r="H3" s="4"/>
      <c r="I3" s="3"/>
    </row>
    <row r="4" spans="1:9" ht="15.75">
      <c r="A4" s="3"/>
      <c r="B4" s="3"/>
      <c r="C4" s="3"/>
      <c r="D4" s="3"/>
      <c r="E4" s="3"/>
      <c r="F4" s="3"/>
      <c r="G4" s="3"/>
      <c r="H4" s="4"/>
      <c r="I4" s="3"/>
    </row>
    <row r="5" spans="1:9" ht="15.75">
      <c r="A5" s="7" t="s">
        <v>96</v>
      </c>
      <c r="B5" s="3"/>
      <c r="C5" s="3"/>
      <c r="D5" s="3"/>
      <c r="E5" s="3"/>
      <c r="F5" s="3"/>
      <c r="G5" s="3"/>
      <c r="H5" s="4"/>
      <c r="I5" s="3"/>
    </row>
    <row r="6" spans="1:9" ht="15.75">
      <c r="A6" s="3"/>
      <c r="B6" s="3"/>
      <c r="C6" s="3"/>
      <c r="D6" s="3"/>
      <c r="E6" s="3"/>
      <c r="F6" s="3"/>
      <c r="G6" s="3"/>
      <c r="H6" s="4"/>
      <c r="I6" s="3"/>
    </row>
    <row r="7" spans="1:10" ht="15.75">
      <c r="A7" s="3"/>
      <c r="B7" s="3"/>
      <c r="C7" s="3"/>
      <c r="D7" s="157" t="s">
        <v>92</v>
      </c>
      <c r="E7" s="157"/>
      <c r="F7" s="157"/>
      <c r="G7" s="6"/>
      <c r="H7" s="157" t="s">
        <v>92</v>
      </c>
      <c r="I7" s="157"/>
      <c r="J7" s="157"/>
    </row>
    <row r="8" spans="1:10" ht="15.75">
      <c r="A8" s="6"/>
      <c r="B8" s="2"/>
      <c r="C8" s="2"/>
      <c r="D8" s="158" t="s">
        <v>142</v>
      </c>
      <c r="E8" s="158"/>
      <c r="F8" s="158"/>
      <c r="G8" s="100"/>
      <c r="H8" s="159" t="s">
        <v>143</v>
      </c>
      <c r="I8" s="159"/>
      <c r="J8" s="159"/>
    </row>
    <row r="9" spans="1:10" ht="15.75">
      <c r="A9" s="6"/>
      <c r="B9" s="2"/>
      <c r="C9" s="2"/>
      <c r="D9" s="109"/>
      <c r="E9" s="8"/>
      <c r="F9" s="110" t="s">
        <v>121</v>
      </c>
      <c r="G9" s="8"/>
      <c r="H9" s="2"/>
      <c r="I9" s="8"/>
      <c r="J9" s="110" t="s">
        <v>121</v>
      </c>
    </row>
    <row r="10" spans="1:10" ht="15.75">
      <c r="A10" s="6"/>
      <c r="B10" s="2"/>
      <c r="C10" s="2"/>
      <c r="D10" s="109" t="s">
        <v>2</v>
      </c>
      <c r="E10" s="111"/>
      <c r="F10" s="112" t="s">
        <v>122</v>
      </c>
      <c r="G10" s="6"/>
      <c r="H10" s="119" t="s">
        <v>2</v>
      </c>
      <c r="I10" s="9"/>
      <c r="J10" s="112" t="s">
        <v>122</v>
      </c>
    </row>
    <row r="11" spans="1:10" ht="15.75">
      <c r="A11" s="6"/>
      <c r="B11" s="2"/>
      <c r="C11" s="2"/>
      <c r="D11" s="109" t="s">
        <v>3</v>
      </c>
      <c r="E11" s="111"/>
      <c r="F11" s="112" t="s">
        <v>145</v>
      </c>
      <c r="G11" s="6"/>
      <c r="H11" s="119" t="s">
        <v>4</v>
      </c>
      <c r="I11" s="9"/>
      <c r="J11" s="112" t="s">
        <v>146</v>
      </c>
    </row>
    <row r="12" spans="1:10" ht="15.75">
      <c r="A12" s="6"/>
      <c r="B12" s="10" t="s">
        <v>15</v>
      </c>
      <c r="C12" s="2"/>
      <c r="D12" s="113" t="s">
        <v>5</v>
      </c>
      <c r="E12" s="111"/>
      <c r="F12" s="114" t="s">
        <v>123</v>
      </c>
      <c r="G12" s="6"/>
      <c r="H12" s="113" t="s">
        <v>5</v>
      </c>
      <c r="I12" s="6"/>
      <c r="J12" s="114" t="s">
        <v>123</v>
      </c>
    </row>
    <row r="13" spans="1:10" ht="15.75">
      <c r="A13" s="6"/>
      <c r="B13" s="2"/>
      <c r="C13" s="2"/>
      <c r="D13" s="109" t="s">
        <v>6</v>
      </c>
      <c r="E13" s="2"/>
      <c r="F13" s="112" t="s">
        <v>6</v>
      </c>
      <c r="G13" s="2"/>
      <c r="H13" s="120" t="s">
        <v>6</v>
      </c>
      <c r="I13" s="2"/>
      <c r="J13" s="112" t="s">
        <v>6</v>
      </c>
    </row>
    <row r="14" spans="4:10" ht="15.75">
      <c r="D14" s="11"/>
      <c r="E14" s="11"/>
      <c r="F14" s="11"/>
      <c r="G14" s="11"/>
      <c r="H14" s="121"/>
      <c r="I14" s="11"/>
      <c r="J14" s="126"/>
    </row>
    <row r="15" spans="1:10" ht="15.75">
      <c r="A15" s="5" t="s">
        <v>106</v>
      </c>
      <c r="D15" s="12">
        <v>2318263</v>
      </c>
      <c r="E15" s="12"/>
      <c r="F15" s="115" t="s">
        <v>144</v>
      </c>
      <c r="G15" s="12"/>
      <c r="H15" s="115">
        <f>+D15</f>
        <v>2318263</v>
      </c>
      <c r="I15" s="12"/>
      <c r="J15" s="115" t="s">
        <v>144</v>
      </c>
    </row>
    <row r="16" spans="4:10" ht="15.75">
      <c r="D16" s="12"/>
      <c r="E16" s="12"/>
      <c r="F16" s="115"/>
      <c r="G16" s="12"/>
      <c r="H16" s="115"/>
      <c r="I16" s="12"/>
      <c r="J16" s="126"/>
    </row>
    <row r="17" spans="1:10" ht="15.75">
      <c r="A17" s="5" t="s">
        <v>107</v>
      </c>
      <c r="D17" s="14">
        <v>-919129</v>
      </c>
      <c r="E17" s="12"/>
      <c r="F17" s="116" t="s">
        <v>144</v>
      </c>
      <c r="G17" s="12"/>
      <c r="H17" s="122">
        <f>+D17</f>
        <v>-919129</v>
      </c>
      <c r="I17" s="12"/>
      <c r="J17" s="116" t="s">
        <v>144</v>
      </c>
    </row>
    <row r="18" spans="4:10" ht="15.75">
      <c r="D18" s="12"/>
      <c r="E18" s="12"/>
      <c r="F18" s="115"/>
      <c r="G18" s="12"/>
      <c r="H18" s="115"/>
      <c r="I18" s="12"/>
      <c r="J18" s="126"/>
    </row>
    <row r="19" spans="1:10" ht="15.75">
      <c r="A19" s="5" t="s">
        <v>108</v>
      </c>
      <c r="D19" s="12">
        <f>SUM(D15:D18)</f>
        <v>1399134</v>
      </c>
      <c r="E19" s="12"/>
      <c r="F19" s="115" t="s">
        <v>144</v>
      </c>
      <c r="G19" s="12"/>
      <c r="H19" s="115">
        <f>SUM(H15:H18)</f>
        <v>1399134</v>
      </c>
      <c r="I19" s="12"/>
      <c r="J19" s="115" t="s">
        <v>144</v>
      </c>
    </row>
    <row r="20" spans="4:10" ht="15.75">
      <c r="D20" s="12"/>
      <c r="E20" s="12"/>
      <c r="F20" s="115"/>
      <c r="G20" s="12"/>
      <c r="H20" s="115"/>
      <c r="I20" s="12"/>
      <c r="J20" s="126"/>
    </row>
    <row r="21" spans="1:10" ht="15.75">
      <c r="A21" s="5" t="s">
        <v>109</v>
      </c>
      <c r="D21" s="12">
        <v>2000</v>
      </c>
      <c r="E21" s="12"/>
      <c r="F21" s="115" t="s">
        <v>144</v>
      </c>
      <c r="G21" s="12"/>
      <c r="H21" s="115">
        <f>+D21</f>
        <v>2000</v>
      </c>
      <c r="I21" s="12"/>
      <c r="J21" s="115" t="s">
        <v>144</v>
      </c>
    </row>
    <row r="22" spans="4:10" ht="15.75">
      <c r="D22" s="12"/>
      <c r="E22" s="12"/>
      <c r="F22" s="115"/>
      <c r="G22" s="12"/>
      <c r="H22" s="115"/>
      <c r="I22" s="12"/>
      <c r="J22" s="126"/>
    </row>
    <row r="23" spans="1:10" ht="15.75">
      <c r="A23" s="5" t="s">
        <v>110</v>
      </c>
      <c r="D23" s="12">
        <v>-164990.2</v>
      </c>
      <c r="E23" s="12"/>
      <c r="F23" s="115" t="s">
        <v>144</v>
      </c>
      <c r="G23" s="12"/>
      <c r="H23" s="115">
        <f>+D23</f>
        <v>-164990.2</v>
      </c>
      <c r="I23" s="12"/>
      <c r="J23" s="115" t="s">
        <v>144</v>
      </c>
    </row>
    <row r="24" spans="4:10" ht="15.75">
      <c r="D24" s="12"/>
      <c r="E24" s="12"/>
      <c r="F24" s="117"/>
      <c r="G24" s="12"/>
      <c r="H24" s="115"/>
      <c r="I24" s="12"/>
      <c r="J24" s="112"/>
    </row>
    <row r="25" spans="1:10" ht="15.75">
      <c r="A25" s="5" t="s">
        <v>111</v>
      </c>
      <c r="D25" s="12">
        <v>-331456.2</v>
      </c>
      <c r="E25" s="12"/>
      <c r="F25" s="115" t="s">
        <v>144</v>
      </c>
      <c r="G25" s="12"/>
      <c r="H25" s="115">
        <f>+D25</f>
        <v>-331456.2</v>
      </c>
      <c r="I25" s="12"/>
      <c r="J25" s="115" t="s">
        <v>144</v>
      </c>
    </row>
    <row r="26" spans="4:10" ht="15.75">
      <c r="D26" s="12"/>
      <c r="E26" s="12"/>
      <c r="F26" s="115"/>
      <c r="G26" s="12"/>
      <c r="H26" s="115"/>
      <c r="I26" s="12"/>
      <c r="J26" s="126"/>
    </row>
    <row r="27" spans="1:10" ht="15.75">
      <c r="A27" s="5" t="s">
        <v>112</v>
      </c>
      <c r="D27" s="14">
        <v>-83317</v>
      </c>
      <c r="E27" s="12"/>
      <c r="F27" s="116" t="s">
        <v>144</v>
      </c>
      <c r="G27" s="12"/>
      <c r="H27" s="122">
        <f>+D27</f>
        <v>-83317</v>
      </c>
      <c r="I27" s="12"/>
      <c r="J27" s="116" t="s">
        <v>144</v>
      </c>
    </row>
    <row r="28" spans="4:10" ht="15.75">
      <c r="D28" s="12"/>
      <c r="E28" s="12"/>
      <c r="F28" s="115"/>
      <c r="G28" s="12"/>
      <c r="H28" s="115"/>
      <c r="I28" s="12"/>
      <c r="J28" s="126"/>
    </row>
    <row r="29" spans="1:10" ht="15.75">
      <c r="A29" s="5" t="s">
        <v>113</v>
      </c>
      <c r="D29" s="12">
        <f>SUM(D19:D27)</f>
        <v>821370.6000000001</v>
      </c>
      <c r="E29" s="12"/>
      <c r="F29" s="115" t="s">
        <v>144</v>
      </c>
      <c r="G29" s="12"/>
      <c r="H29" s="115">
        <f>SUM(H19:H27)</f>
        <v>821370.6000000001</v>
      </c>
      <c r="I29" s="12"/>
      <c r="J29" s="115" t="s">
        <v>144</v>
      </c>
    </row>
    <row r="30" spans="4:15" ht="15.75">
      <c r="D30" s="12"/>
      <c r="E30" s="12"/>
      <c r="F30" s="115"/>
      <c r="G30" s="12"/>
      <c r="H30" s="115"/>
      <c r="I30" s="12"/>
      <c r="J30" s="115"/>
      <c r="L30" s="7"/>
      <c r="M30" s="7"/>
      <c r="N30" s="7"/>
      <c r="O30" s="7"/>
    </row>
    <row r="31" spans="1:10" ht="15.75">
      <c r="A31" s="5" t="s">
        <v>114</v>
      </c>
      <c r="D31" s="12">
        <v>-14057.5</v>
      </c>
      <c r="E31" s="12"/>
      <c r="F31" s="115" t="s">
        <v>144</v>
      </c>
      <c r="G31" s="12"/>
      <c r="H31" s="123">
        <f>+D31</f>
        <v>-14057.5</v>
      </c>
      <c r="I31" s="12"/>
      <c r="J31" s="115" t="s">
        <v>144</v>
      </c>
    </row>
    <row r="32" spans="4:10" ht="15.75">
      <c r="D32" s="14"/>
      <c r="E32" s="12"/>
      <c r="F32" s="116"/>
      <c r="G32" s="12"/>
      <c r="H32" s="122"/>
      <c r="I32" s="12"/>
      <c r="J32" s="127"/>
    </row>
    <row r="33" spans="1:10" ht="15.75">
      <c r="A33" s="5" t="s">
        <v>115</v>
      </c>
      <c r="D33" s="12">
        <f>SUM(D29:D31)</f>
        <v>807313.1000000001</v>
      </c>
      <c r="E33" s="12"/>
      <c r="F33" s="115" t="s">
        <v>144</v>
      </c>
      <c r="G33" s="12"/>
      <c r="H33" s="115">
        <f>SUM(H29:H31)</f>
        <v>807313.1000000001</v>
      </c>
      <c r="I33" s="12"/>
      <c r="J33" s="115" t="s">
        <v>144</v>
      </c>
    </row>
    <row r="34" spans="4:10" ht="15.75">
      <c r="D34" s="12"/>
      <c r="E34" s="12"/>
      <c r="F34" s="115"/>
      <c r="G34" s="12"/>
      <c r="H34" s="115"/>
      <c r="I34" s="12"/>
      <c r="J34" s="126"/>
    </row>
    <row r="35" spans="1:10" ht="15.75">
      <c r="A35" s="5" t="s">
        <v>116</v>
      </c>
      <c r="B35" s="11" t="s">
        <v>148</v>
      </c>
      <c r="D35" s="12">
        <v>-202494</v>
      </c>
      <c r="E35" s="12"/>
      <c r="F35" s="115" t="s">
        <v>144</v>
      </c>
      <c r="G35" s="12"/>
      <c r="H35" s="115">
        <f>+D35</f>
        <v>-202494</v>
      </c>
      <c r="I35" s="12"/>
      <c r="J35" s="115" t="s">
        <v>144</v>
      </c>
    </row>
    <row r="36" spans="4:10" ht="15.75">
      <c r="D36" s="14"/>
      <c r="E36" s="12"/>
      <c r="F36" s="116"/>
      <c r="G36" s="12"/>
      <c r="H36" s="122"/>
      <c r="I36" s="12"/>
      <c r="J36" s="127"/>
    </row>
    <row r="37" spans="1:10" ht="15.75">
      <c r="A37" s="5" t="s">
        <v>117</v>
      </c>
      <c r="D37" s="12">
        <f>SUM(D33:D36)</f>
        <v>604819.1000000001</v>
      </c>
      <c r="E37" s="12"/>
      <c r="F37" s="115" t="s">
        <v>144</v>
      </c>
      <c r="G37" s="12"/>
      <c r="H37" s="115">
        <f>SUM(H33:H36)</f>
        <v>604819.1000000001</v>
      </c>
      <c r="I37" s="12"/>
      <c r="J37" s="115" t="s">
        <v>144</v>
      </c>
    </row>
    <row r="38" spans="4:10" ht="15.75">
      <c r="D38" s="12"/>
      <c r="E38" s="12"/>
      <c r="F38" s="115"/>
      <c r="G38" s="12"/>
      <c r="H38" s="115"/>
      <c r="I38" s="12"/>
      <c r="J38" s="126"/>
    </row>
    <row r="39" spans="1:10" ht="15.75">
      <c r="A39" s="5" t="s">
        <v>118</v>
      </c>
      <c r="D39" s="12">
        <v>0</v>
      </c>
      <c r="E39" s="12"/>
      <c r="F39" s="115" t="s">
        <v>144</v>
      </c>
      <c r="G39" s="12"/>
      <c r="H39" s="115">
        <f>+D39</f>
        <v>0</v>
      </c>
      <c r="I39" s="12"/>
      <c r="J39" s="115" t="s">
        <v>144</v>
      </c>
    </row>
    <row r="40" spans="4:10" ht="15.75">
      <c r="D40" s="105"/>
      <c r="E40" s="12"/>
      <c r="F40" s="116"/>
      <c r="G40" s="12"/>
      <c r="H40" s="116"/>
      <c r="I40" s="12"/>
      <c r="J40" s="127"/>
    </row>
    <row r="41" spans="1:10" ht="15.75">
      <c r="A41" s="16" t="s">
        <v>119</v>
      </c>
      <c r="D41" s="107">
        <f>SUM(D37:D39)</f>
        <v>604819.1000000001</v>
      </c>
      <c r="E41" s="12"/>
      <c r="F41" s="115" t="s">
        <v>144</v>
      </c>
      <c r="G41" s="12"/>
      <c r="H41" s="124">
        <f>SUM(H37:H39)</f>
        <v>604819.1000000001</v>
      </c>
      <c r="I41" s="12"/>
      <c r="J41" s="115" t="s">
        <v>144</v>
      </c>
    </row>
    <row r="42" spans="4:10" ht="15.75">
      <c r="D42" s="12"/>
      <c r="E42" s="12"/>
      <c r="F42" s="115"/>
      <c r="G42" s="12"/>
      <c r="H42" s="115"/>
      <c r="I42" s="12"/>
      <c r="J42" s="126"/>
    </row>
    <row r="43" spans="1:10" ht="19.5" customHeight="1" thickBot="1">
      <c r="A43" s="16" t="s">
        <v>120</v>
      </c>
      <c r="D43" s="17">
        <f>SUM(D41:D41)</f>
        <v>604819.1000000001</v>
      </c>
      <c r="E43" s="12"/>
      <c r="F43" s="118" t="s">
        <v>144</v>
      </c>
      <c r="G43" s="12"/>
      <c r="H43" s="125">
        <f>SUM(H37:H39)</f>
        <v>604819.1000000001</v>
      </c>
      <c r="I43" s="12"/>
      <c r="J43" s="118" t="s">
        <v>144</v>
      </c>
    </row>
    <row r="44" spans="4:10" ht="16.5" thickTop="1">
      <c r="D44" s="12"/>
      <c r="E44" s="12"/>
      <c r="F44" s="12"/>
      <c r="G44" s="12"/>
      <c r="H44" s="12"/>
      <c r="I44" s="12"/>
      <c r="J44" s="126"/>
    </row>
    <row r="45" spans="4:10" ht="15.75">
      <c r="D45" s="12"/>
      <c r="E45" s="12"/>
      <c r="F45" s="12"/>
      <c r="G45" s="12"/>
      <c r="H45" s="12"/>
      <c r="I45" s="12"/>
      <c r="J45" s="126"/>
    </row>
    <row r="46" spans="4:10" ht="15.75">
      <c r="D46" s="12"/>
      <c r="E46" s="12"/>
      <c r="F46" s="12"/>
      <c r="G46" s="12"/>
      <c r="H46" s="12"/>
      <c r="I46" s="12"/>
      <c r="J46" s="126"/>
    </row>
    <row r="47" spans="1:10" ht="15.75">
      <c r="A47" s="5" t="s">
        <v>124</v>
      </c>
      <c r="B47" s="11" t="s">
        <v>8</v>
      </c>
      <c r="D47" s="18">
        <f>D41/3000000*100</f>
        <v>20.16063666666667</v>
      </c>
      <c r="E47" s="12"/>
      <c r="F47" s="115" t="s">
        <v>144</v>
      </c>
      <c r="G47" s="12"/>
      <c r="H47" s="18">
        <f>H41/3000000*100</f>
        <v>20.16063666666667</v>
      </c>
      <c r="I47" s="12"/>
      <c r="J47" s="115" t="s">
        <v>144</v>
      </c>
    </row>
    <row r="48" spans="4:10" ht="15.75">
      <c r="D48" s="108"/>
      <c r="E48" s="108"/>
      <c r="F48" s="128"/>
      <c r="J48" s="128"/>
    </row>
    <row r="49" spans="1:10" ht="15.75">
      <c r="A49" s="5" t="s">
        <v>125</v>
      </c>
      <c r="B49" s="11" t="s">
        <v>9</v>
      </c>
      <c r="D49" s="115" t="s">
        <v>144</v>
      </c>
      <c r="E49" s="108"/>
      <c r="F49" s="115" t="s">
        <v>144</v>
      </c>
      <c r="H49" s="115" t="s">
        <v>144</v>
      </c>
      <c r="J49" s="115" t="s">
        <v>144</v>
      </c>
    </row>
    <row r="51" spans="1:10" ht="15.75">
      <c r="A51" s="153" t="s">
        <v>153</v>
      </c>
      <c r="B51" s="154"/>
      <c r="C51" s="154"/>
      <c r="D51" s="154"/>
      <c r="E51" s="154"/>
      <c r="F51" s="154"/>
      <c r="G51" s="154"/>
      <c r="H51" s="154"/>
      <c r="I51" s="154"/>
      <c r="J51" s="154"/>
    </row>
    <row r="52" spans="1:10" ht="15.75">
      <c r="A52" s="154"/>
      <c r="B52" s="154"/>
      <c r="C52" s="154"/>
      <c r="D52" s="154"/>
      <c r="E52" s="154"/>
      <c r="F52" s="154"/>
      <c r="G52" s="154"/>
      <c r="H52" s="154"/>
      <c r="I52" s="154"/>
      <c r="J52" s="154"/>
    </row>
    <row r="53" ht="15.75">
      <c r="A53" s="21"/>
    </row>
    <row r="54" spans="1:10" ht="15.75">
      <c r="A54" s="155" t="s">
        <v>155</v>
      </c>
      <c r="B54" s="156"/>
      <c r="C54" s="156"/>
      <c r="D54" s="156"/>
      <c r="E54" s="156"/>
      <c r="F54" s="156"/>
      <c r="G54" s="156"/>
      <c r="H54" s="156"/>
      <c r="I54" s="156"/>
      <c r="J54" s="156"/>
    </row>
    <row r="55" spans="1:10" ht="15.75">
      <c r="A55" s="156"/>
      <c r="B55" s="156"/>
      <c r="C55" s="156"/>
      <c r="D55" s="156"/>
      <c r="E55" s="156"/>
      <c r="F55" s="156"/>
      <c r="G55" s="156"/>
      <c r="H55" s="156"/>
      <c r="I55" s="156"/>
      <c r="J55" s="156"/>
    </row>
    <row r="57" ht="15.75">
      <c r="D57" s="23"/>
    </row>
    <row r="58" ht="15.75">
      <c r="D58" s="24"/>
    </row>
    <row r="59" ht="15.75">
      <c r="D59" s="24"/>
    </row>
    <row r="60" ht="15.75">
      <c r="D60" s="24"/>
    </row>
  </sheetData>
  <mergeCells count="6">
    <mergeCell ref="A51:J52"/>
    <mergeCell ref="A54:J55"/>
    <mergeCell ref="D7:F7"/>
    <mergeCell ref="D8:F8"/>
    <mergeCell ref="H7:J7"/>
    <mergeCell ref="H8:J8"/>
  </mergeCells>
  <printOptions/>
  <pageMargins left="0.98" right="0.29" top="0.17" bottom="0.29" header="0.17" footer="0.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J68"/>
  <sheetViews>
    <sheetView zoomScale="75" zoomScaleNormal="75" workbookViewId="0" topLeftCell="A3">
      <selection activeCell="F39" sqref="F39"/>
    </sheetView>
  </sheetViews>
  <sheetFormatPr defaultColWidth="9.00390625" defaultRowHeight="14.25"/>
  <cols>
    <col min="1" max="1" width="4.375" style="5" customWidth="1"/>
    <col min="2" max="2" width="29.875" style="5" customWidth="1"/>
    <col min="3" max="3" width="10.375" style="11" customWidth="1"/>
    <col min="4" max="4" width="18.875" style="29" hidden="1" customWidth="1"/>
    <col min="5" max="5" width="4.125" style="11" customWidth="1"/>
    <col min="6" max="6" width="19.375" style="35" customWidth="1"/>
    <col min="7" max="7" width="4.125" style="5" customWidth="1"/>
    <col min="8" max="8" width="16.375" style="5" customWidth="1"/>
    <col min="9" max="9" width="14.00390625" style="5" customWidth="1"/>
    <col min="10" max="16384" width="8.00390625" style="5" customWidth="1"/>
  </cols>
  <sheetData>
    <row r="1" spans="1:9" ht="15.75">
      <c r="A1" s="1" t="s">
        <v>95</v>
      </c>
      <c r="B1" s="25"/>
      <c r="C1" s="25"/>
      <c r="D1" s="25"/>
      <c r="E1" s="25"/>
      <c r="F1" s="25"/>
      <c r="G1" s="25"/>
      <c r="H1" s="25"/>
      <c r="I1" s="25"/>
    </row>
    <row r="2" spans="1:9" ht="15.75">
      <c r="A2" s="160" t="s">
        <v>10</v>
      </c>
      <c r="B2" s="160"/>
      <c r="C2" s="160"/>
      <c r="D2" s="160"/>
      <c r="E2" s="160"/>
      <c r="F2" s="160"/>
      <c r="G2" s="160"/>
      <c r="H2" s="160"/>
      <c r="I2" s="160"/>
    </row>
    <row r="3" spans="1:9" ht="15.75">
      <c r="A3" s="160" t="s">
        <v>11</v>
      </c>
      <c r="B3" s="160"/>
      <c r="C3" s="160"/>
      <c r="D3" s="160"/>
      <c r="E3" s="160"/>
      <c r="F3" s="160"/>
      <c r="G3" s="160"/>
      <c r="H3" s="160"/>
      <c r="I3" s="160"/>
    </row>
    <row r="4" spans="1:9" ht="15.75">
      <c r="A4" s="25"/>
      <c r="B4" s="25"/>
      <c r="C4" s="25"/>
      <c r="D4" s="25"/>
      <c r="E4" s="25"/>
      <c r="F4" s="25"/>
      <c r="G4" s="25"/>
      <c r="H4" s="25"/>
      <c r="I4" s="25"/>
    </row>
    <row r="5" spans="1:9" ht="15.75">
      <c r="A5" s="6"/>
      <c r="B5" s="6"/>
      <c r="C5" s="2"/>
      <c r="D5" s="26"/>
      <c r="E5" s="2"/>
      <c r="F5" s="146" t="s">
        <v>92</v>
      </c>
      <c r="G5" s="111"/>
      <c r="H5" s="146" t="s">
        <v>93</v>
      </c>
      <c r="I5" s="6"/>
    </row>
    <row r="6" spans="1:9" ht="47.25">
      <c r="A6" s="6"/>
      <c r="B6" s="6"/>
      <c r="C6" s="2"/>
      <c r="D6" s="26"/>
      <c r="E6" s="2"/>
      <c r="F6" s="146" t="s">
        <v>12</v>
      </c>
      <c r="G6" s="111"/>
      <c r="H6" s="147" t="s">
        <v>13</v>
      </c>
      <c r="I6" s="6"/>
    </row>
    <row r="7" spans="1:9" ht="15.75">
      <c r="A7" s="6"/>
      <c r="B7" s="6"/>
      <c r="C7" s="2"/>
      <c r="D7" s="26"/>
      <c r="E7" s="2"/>
      <c r="F7" s="112" t="s">
        <v>14</v>
      </c>
      <c r="G7" s="111"/>
      <c r="H7" s="109" t="s">
        <v>14</v>
      </c>
      <c r="I7" s="6"/>
    </row>
    <row r="8" spans="1:9" ht="15.75">
      <c r="A8" s="6"/>
      <c r="B8" s="6"/>
      <c r="C8" s="10" t="s">
        <v>15</v>
      </c>
      <c r="D8" s="28"/>
      <c r="E8" s="2"/>
      <c r="F8" s="148" t="s">
        <v>5</v>
      </c>
      <c r="G8" s="149"/>
      <c r="H8" s="148" t="s">
        <v>154</v>
      </c>
      <c r="I8" s="6"/>
    </row>
    <row r="9" spans="6:8" ht="15.75">
      <c r="F9" s="150" t="s">
        <v>6</v>
      </c>
      <c r="G9" s="151"/>
      <c r="H9" s="152" t="s">
        <v>6</v>
      </c>
    </row>
    <row r="10" spans="6:8" ht="15.75">
      <c r="F10" s="30"/>
      <c r="G10" s="12"/>
      <c r="H10" s="12"/>
    </row>
    <row r="11" spans="1:9" ht="15.75">
      <c r="A11" s="5" t="s">
        <v>94</v>
      </c>
      <c r="D11" s="29">
        <v>29765</v>
      </c>
      <c r="F11" s="30">
        <v>2839954</v>
      </c>
      <c r="G11" s="12"/>
      <c r="H11" s="13">
        <v>2712064</v>
      </c>
      <c r="I11" s="106"/>
    </row>
    <row r="12" spans="6:8" ht="15.75">
      <c r="F12" s="30"/>
      <c r="G12" s="12"/>
      <c r="H12" s="13"/>
    </row>
    <row r="13" spans="1:8" ht="15.75" hidden="1">
      <c r="A13" s="5" t="s">
        <v>16</v>
      </c>
      <c r="F13" s="30">
        <v>0</v>
      </c>
      <c r="G13" s="12"/>
      <c r="H13" s="13">
        <f>+F13</f>
        <v>0</v>
      </c>
    </row>
    <row r="14" spans="6:8" ht="15.75" hidden="1">
      <c r="F14" s="30"/>
      <c r="G14" s="12"/>
      <c r="H14" s="13"/>
    </row>
    <row r="15" spans="1:8" ht="15.75">
      <c r="A15" s="5" t="s">
        <v>17</v>
      </c>
      <c r="D15" s="29">
        <v>99291</v>
      </c>
      <c r="F15" s="30">
        <v>0</v>
      </c>
      <c r="G15" s="12"/>
      <c r="H15" s="13">
        <f>+F15</f>
        <v>0</v>
      </c>
    </row>
    <row r="16" spans="1:8" ht="15.75">
      <c r="A16" s="5" t="s">
        <v>18</v>
      </c>
      <c r="F16" s="30"/>
      <c r="G16" s="12"/>
      <c r="H16" s="13"/>
    </row>
    <row r="17" spans="6:8" ht="15.75">
      <c r="F17" s="30"/>
      <c r="G17" s="12"/>
      <c r="H17" s="12"/>
    </row>
    <row r="18" spans="6:8" ht="15.75">
      <c r="F18" s="30"/>
      <c r="G18" s="12"/>
      <c r="H18" s="12"/>
    </row>
    <row r="19" spans="1:8" ht="15.75">
      <c r="A19" s="5" t="s">
        <v>19</v>
      </c>
      <c r="F19" s="30"/>
      <c r="G19" s="12"/>
      <c r="H19" s="12"/>
    </row>
    <row r="20" spans="2:9" ht="15.75">
      <c r="B20" s="5" t="s">
        <v>20</v>
      </c>
      <c r="D20" s="29">
        <v>34621</v>
      </c>
      <c r="F20" s="30">
        <v>2472147</v>
      </c>
      <c r="G20" s="12"/>
      <c r="H20" s="13">
        <v>2196902</v>
      </c>
      <c r="I20" s="106"/>
    </row>
    <row r="21" spans="2:9" ht="15.75">
      <c r="B21" s="5" t="s">
        <v>126</v>
      </c>
      <c r="D21" s="29">
        <f>29212+31600</f>
        <v>60812</v>
      </c>
      <c r="F21" s="30">
        <v>3334065</v>
      </c>
      <c r="G21" s="12"/>
      <c r="H21" s="13">
        <v>2624621</v>
      </c>
      <c r="I21" s="106"/>
    </row>
    <row r="22" spans="2:9" ht="15.75">
      <c r="B22" s="5" t="s">
        <v>131</v>
      </c>
      <c r="F22" s="30">
        <v>389058</v>
      </c>
      <c r="G22" s="12"/>
      <c r="H22" s="13">
        <v>375080</v>
      </c>
      <c r="I22" s="106"/>
    </row>
    <row r="23" spans="2:9" ht="15.75">
      <c r="B23" s="5" t="s">
        <v>156</v>
      </c>
      <c r="F23" s="30">
        <v>19288</v>
      </c>
      <c r="G23" s="12"/>
      <c r="H23" s="13">
        <v>0</v>
      </c>
      <c r="I23" s="106"/>
    </row>
    <row r="24" spans="2:9" ht="15.75">
      <c r="B24" s="5" t="s">
        <v>75</v>
      </c>
      <c r="F24" s="30">
        <f>67758.1+39258.06+11961.9+47.42</f>
        <v>119025.48</v>
      </c>
      <c r="G24" s="12"/>
      <c r="H24" s="13">
        <v>848252</v>
      </c>
      <c r="I24" s="106"/>
    </row>
    <row r="25" spans="6:8" ht="15.75">
      <c r="F25" s="31">
        <f>SUM(F20:F24)</f>
        <v>6333583.48</v>
      </c>
      <c r="G25" s="12"/>
      <c r="H25" s="31">
        <f>SUM(H20:H24)</f>
        <v>6044855</v>
      </c>
    </row>
    <row r="26" spans="6:8" ht="15.75">
      <c r="F26" s="30"/>
      <c r="G26" s="12"/>
      <c r="H26" s="12"/>
    </row>
    <row r="27" spans="1:8" ht="15.75">
      <c r="A27" s="5" t="s">
        <v>21</v>
      </c>
      <c r="F27" s="30"/>
      <c r="G27" s="12"/>
      <c r="H27" s="12"/>
    </row>
    <row r="28" spans="2:9" ht="15.75">
      <c r="B28" s="5" t="s">
        <v>127</v>
      </c>
      <c r="D28" s="29">
        <v>241858</v>
      </c>
      <c r="F28" s="30">
        <v>393407</v>
      </c>
      <c r="G28" s="12"/>
      <c r="H28" s="13">
        <v>642978</v>
      </c>
      <c r="I28" s="106"/>
    </row>
    <row r="29" spans="2:9" ht="15.75">
      <c r="B29" s="5" t="s">
        <v>132</v>
      </c>
      <c r="F29" s="30">
        <f>96347+228609</f>
        <v>324956</v>
      </c>
      <c r="G29" s="12"/>
      <c r="H29" s="13">
        <f>538293-74147</f>
        <v>464146</v>
      </c>
      <c r="I29" s="106"/>
    </row>
    <row r="30" spans="2:9" ht="15.75" hidden="1">
      <c r="B30" s="5" t="s">
        <v>22</v>
      </c>
      <c r="F30" s="30"/>
      <c r="G30" s="12"/>
      <c r="H30" s="13"/>
      <c r="I30" s="106"/>
    </row>
    <row r="31" spans="2:9" ht="15.75">
      <c r="B31" s="5" t="s">
        <v>128</v>
      </c>
      <c r="C31" s="11" t="s">
        <v>23</v>
      </c>
      <c r="F31" s="30">
        <f>138723.2+184834.74</f>
        <v>323557.94</v>
      </c>
      <c r="G31" s="12"/>
      <c r="H31" s="13">
        <v>0</v>
      </c>
      <c r="I31" s="106"/>
    </row>
    <row r="32" spans="2:9" ht="15.75" hidden="1">
      <c r="B32" s="5" t="s">
        <v>24</v>
      </c>
      <c r="C32" s="11" t="s">
        <v>23</v>
      </c>
      <c r="F32" s="30"/>
      <c r="G32" s="12"/>
      <c r="H32" s="13"/>
      <c r="I32" s="106"/>
    </row>
    <row r="33" spans="2:9" ht="15.75" hidden="1">
      <c r="B33" s="5" t="s">
        <v>25</v>
      </c>
      <c r="C33" s="11" t="s">
        <v>23</v>
      </c>
      <c r="F33" s="30"/>
      <c r="G33" s="12"/>
      <c r="H33" s="13"/>
      <c r="I33" s="106"/>
    </row>
    <row r="34" spans="2:9" ht="15.75" hidden="1">
      <c r="B34" s="5" t="s">
        <v>26</v>
      </c>
      <c r="C34" s="11" t="s">
        <v>23</v>
      </c>
      <c r="F34" s="30"/>
      <c r="G34" s="12"/>
      <c r="H34" s="13"/>
      <c r="I34" s="106"/>
    </row>
    <row r="35" spans="2:9" ht="15.75">
      <c r="B35" s="5" t="s">
        <v>27</v>
      </c>
      <c r="C35" s="11" t="s">
        <v>23</v>
      </c>
      <c r="D35" s="29">
        <v>0</v>
      </c>
      <c r="F35" s="30">
        <f>76876-7977.32</f>
        <v>68898.68</v>
      </c>
      <c r="G35" s="12"/>
      <c r="H35" s="13">
        <v>74147</v>
      </c>
      <c r="I35" s="106"/>
    </row>
    <row r="36" spans="2:9" ht="15.75">
      <c r="B36" s="5" t="s">
        <v>133</v>
      </c>
      <c r="F36" s="30">
        <v>0</v>
      </c>
      <c r="G36" s="12"/>
      <c r="H36" s="13">
        <v>207741</v>
      </c>
      <c r="I36" s="106"/>
    </row>
    <row r="37" spans="6:8" ht="15.75">
      <c r="F37" s="31">
        <f>SUM(F28:F36)</f>
        <v>1110819.6199999999</v>
      </c>
      <c r="G37" s="12"/>
      <c r="H37" s="31">
        <f>SUM(H28:H36)</f>
        <v>1389012</v>
      </c>
    </row>
    <row r="38" spans="6:8" ht="15.75">
      <c r="F38" s="30"/>
      <c r="G38" s="12"/>
      <c r="H38" s="13"/>
    </row>
    <row r="39" spans="1:9" ht="15.75">
      <c r="A39" s="5" t="s">
        <v>28</v>
      </c>
      <c r="F39" s="30">
        <v>5222763</v>
      </c>
      <c r="G39" s="12"/>
      <c r="H39" s="30">
        <f>H25-H37</f>
        <v>4655843</v>
      </c>
      <c r="I39" s="106"/>
    </row>
    <row r="40" spans="6:8" ht="15.75">
      <c r="F40" s="30"/>
      <c r="G40" s="12"/>
      <c r="H40" s="13"/>
    </row>
    <row r="41" spans="6:8" ht="16.5" thickBot="1">
      <c r="F41" s="32">
        <f>+F11+F13+F15+F39</f>
        <v>8062717</v>
      </c>
      <c r="G41" s="12"/>
      <c r="H41" s="32">
        <f>+H11+H13+H15+H39</f>
        <v>7367907</v>
      </c>
    </row>
    <row r="42" spans="6:8" ht="16.5" thickTop="1">
      <c r="F42" s="30"/>
      <c r="G42" s="12"/>
      <c r="H42" s="13"/>
    </row>
    <row r="43" spans="1:8" ht="15.75">
      <c r="A43" s="5" t="s">
        <v>137</v>
      </c>
      <c r="F43" s="30"/>
      <c r="G43" s="12"/>
      <c r="H43" s="13"/>
    </row>
    <row r="44" spans="6:8" ht="15.75">
      <c r="F44" s="30"/>
      <c r="G44" s="12"/>
      <c r="H44" s="13"/>
    </row>
    <row r="45" spans="1:8" ht="15.75">
      <c r="A45" s="5" t="s">
        <v>29</v>
      </c>
      <c r="D45" s="29">
        <v>2</v>
      </c>
      <c r="F45" s="30">
        <v>3000000</v>
      </c>
      <c r="G45" s="12"/>
      <c r="H45" s="13">
        <f>+F45</f>
        <v>3000000</v>
      </c>
    </row>
    <row r="46" spans="1:9" ht="15.75">
      <c r="A46" s="5" t="s">
        <v>134</v>
      </c>
      <c r="F46" s="101">
        <v>4678234</v>
      </c>
      <c r="G46" s="12"/>
      <c r="H46" s="102">
        <v>4073415</v>
      </c>
      <c r="I46" s="106"/>
    </row>
    <row r="47" spans="1:8" ht="15.75" hidden="1">
      <c r="A47" s="5" t="s">
        <v>30</v>
      </c>
      <c r="F47" s="30"/>
      <c r="G47" s="12"/>
      <c r="H47" s="13"/>
    </row>
    <row r="48" spans="1:8" ht="15.75" hidden="1">
      <c r="A48" s="5" t="s">
        <v>31</v>
      </c>
      <c r="D48" s="29">
        <v>4316</v>
      </c>
      <c r="F48" s="30"/>
      <c r="G48" s="12"/>
      <c r="H48" s="13"/>
    </row>
    <row r="49" spans="1:8" ht="15.75" hidden="1">
      <c r="A49" s="5" t="s">
        <v>32</v>
      </c>
      <c r="D49" s="29">
        <v>-3413</v>
      </c>
      <c r="F49" s="33"/>
      <c r="G49" s="12"/>
      <c r="H49" s="15"/>
    </row>
    <row r="50" spans="1:8" ht="15.75">
      <c r="A50" s="5" t="s">
        <v>33</v>
      </c>
      <c r="D50" s="34">
        <f>SUM(D45:D49)</f>
        <v>905</v>
      </c>
      <c r="F50" s="30">
        <f>SUM(F45:F49)</f>
        <v>7678234</v>
      </c>
      <c r="G50" s="12"/>
      <c r="H50" s="30">
        <f>SUM(H45:H49)</f>
        <v>7073415</v>
      </c>
    </row>
    <row r="51" spans="1:8" ht="15.75" hidden="1">
      <c r="A51" s="5" t="s">
        <v>7</v>
      </c>
      <c r="D51" s="29">
        <v>54457</v>
      </c>
      <c r="F51" s="30"/>
      <c r="G51" s="12"/>
      <c r="H51" s="13"/>
    </row>
    <row r="52" spans="6:8" ht="15.75">
      <c r="F52" s="30"/>
      <c r="G52" s="12"/>
      <c r="H52" s="13"/>
    </row>
    <row r="53" spans="1:8" ht="15.75">
      <c r="A53" s="5" t="s">
        <v>136</v>
      </c>
      <c r="F53" s="30"/>
      <c r="G53" s="12"/>
      <c r="H53" s="13"/>
    </row>
    <row r="54" spans="2:9" ht="15.75">
      <c r="B54" s="5" t="s">
        <v>27</v>
      </c>
      <c r="C54" s="11" t="s">
        <v>23</v>
      </c>
      <c r="D54" s="29">
        <v>0</v>
      </c>
      <c r="F54" s="30">
        <f>284007.35-27523.21-0.8</f>
        <v>256483.34</v>
      </c>
      <c r="G54" s="12"/>
      <c r="H54" s="13">
        <v>166492</v>
      </c>
      <c r="I54" s="106"/>
    </row>
    <row r="55" spans="2:8" ht="15.75" hidden="1">
      <c r="B55" s="5" t="s">
        <v>34</v>
      </c>
      <c r="C55" s="11" t="s">
        <v>23</v>
      </c>
      <c r="F55" s="30"/>
      <c r="G55" s="12"/>
      <c r="H55" s="13"/>
    </row>
    <row r="56" spans="2:8" ht="15.75" hidden="1">
      <c r="B56" s="5" t="s">
        <v>35</v>
      </c>
      <c r="C56" s="11" t="s">
        <v>23</v>
      </c>
      <c r="F56" s="30"/>
      <c r="G56" s="12"/>
      <c r="H56" s="13"/>
    </row>
    <row r="57" spans="2:8" ht="15.75">
      <c r="B57" s="5" t="s">
        <v>135</v>
      </c>
      <c r="D57" s="29">
        <v>0</v>
      </c>
      <c r="F57" s="30">
        <v>128000</v>
      </c>
      <c r="G57" s="12"/>
      <c r="H57" s="13">
        <f>+F57</f>
        <v>128000</v>
      </c>
    </row>
    <row r="58" spans="6:8" ht="16.5" thickBot="1">
      <c r="F58" s="32">
        <f>SUM(F50:F57)</f>
        <v>8062717.34</v>
      </c>
      <c r="G58" s="12"/>
      <c r="H58" s="32">
        <f>SUM(H50:H57)</f>
        <v>7367907</v>
      </c>
    </row>
    <row r="59" spans="6:8" ht="16.5" thickTop="1">
      <c r="F59" s="30"/>
      <c r="G59" s="12"/>
      <c r="H59" s="13"/>
    </row>
    <row r="60" spans="1:8" ht="15.75">
      <c r="A60" s="5" t="s">
        <v>36</v>
      </c>
      <c r="F60" s="19">
        <f>(F50-F15)/(F45*10)*100</f>
        <v>25.594113333333336</v>
      </c>
      <c r="G60" s="18"/>
      <c r="H60" s="19">
        <f>(H50-H15)/(H45*10)*100</f>
        <v>23.57805</v>
      </c>
    </row>
    <row r="61" spans="6:8" ht="15.75">
      <c r="F61" s="30"/>
      <c r="G61" s="12"/>
      <c r="H61" s="12"/>
    </row>
    <row r="62" spans="6:8" ht="15.75">
      <c r="F62" s="30"/>
      <c r="G62" s="12"/>
      <c r="H62" s="12"/>
    </row>
    <row r="63" spans="1:10" ht="17.25">
      <c r="A63" s="155" t="s">
        <v>147</v>
      </c>
      <c r="B63" s="154"/>
      <c r="C63" s="154"/>
      <c r="D63" s="154"/>
      <c r="E63" s="154"/>
      <c r="F63" s="154"/>
      <c r="G63" s="154"/>
      <c r="H63" s="154"/>
      <c r="I63" s="154"/>
      <c r="J63" s="130"/>
    </row>
    <row r="64" spans="1:10" ht="17.25">
      <c r="A64" s="154"/>
      <c r="B64" s="154"/>
      <c r="C64" s="154"/>
      <c r="D64" s="154"/>
      <c r="E64" s="154"/>
      <c r="F64" s="154"/>
      <c r="G64" s="154"/>
      <c r="H64" s="154"/>
      <c r="I64" s="154"/>
      <c r="J64" s="130"/>
    </row>
    <row r="65" spans="1:9" ht="15.75">
      <c r="A65" s="154"/>
      <c r="B65" s="154"/>
      <c r="C65" s="154"/>
      <c r="D65" s="154"/>
      <c r="E65" s="154"/>
      <c r="F65" s="154"/>
      <c r="G65" s="154"/>
      <c r="H65" s="154"/>
      <c r="I65" s="154"/>
    </row>
    <row r="66" spans="6:8" ht="15.75">
      <c r="F66" s="30"/>
      <c r="G66" s="12"/>
      <c r="H66" s="12"/>
    </row>
    <row r="67" spans="1:8" ht="15.75">
      <c r="A67" s="22"/>
      <c r="G67" s="36"/>
      <c r="H67" s="36"/>
    </row>
    <row r="68" ht="15.75">
      <c r="A68" s="22"/>
    </row>
  </sheetData>
  <mergeCells count="3">
    <mergeCell ref="A2:I2"/>
    <mergeCell ref="A3:I3"/>
    <mergeCell ref="A63:I65"/>
  </mergeCells>
  <printOptions/>
  <pageMargins left="1.8" right="0.75" top="0.17" bottom="0.17" header="0.17" footer="0.17"/>
  <pageSetup fitToHeight="1" fitToWidth="1"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sheetPr codeName="Sheet3"/>
  <dimension ref="A2:O36"/>
  <sheetViews>
    <sheetView zoomScale="75" zoomScaleNormal="75" workbookViewId="0" topLeftCell="A1">
      <selection activeCell="L14" sqref="L14"/>
    </sheetView>
  </sheetViews>
  <sheetFormatPr defaultColWidth="9.00390625" defaultRowHeight="14.25"/>
  <cols>
    <col min="1" max="1" width="35.375" style="35" customWidth="1"/>
    <col min="2" max="2" width="16.125" style="35" customWidth="1"/>
    <col min="3" max="3" width="4.125" style="35" customWidth="1"/>
    <col min="4" max="4" width="15.375" style="35" customWidth="1"/>
    <col min="5" max="5" width="4.125" style="35" customWidth="1"/>
    <col min="6" max="6" width="12.125" style="35" hidden="1" customWidth="1"/>
    <col min="7" max="7" width="4.125" style="35" hidden="1" customWidth="1"/>
    <col min="8" max="8" width="14.75390625" style="35" hidden="1" customWidth="1"/>
    <col min="9" max="9" width="4.125" style="35" hidden="1" customWidth="1"/>
    <col min="10" max="10" width="14.75390625" style="35" hidden="1" customWidth="1"/>
    <col min="11" max="11" width="3.625" style="35" hidden="1" customWidth="1"/>
    <col min="12" max="12" width="13.625" style="81" customWidth="1"/>
    <col min="13" max="13" width="4.00390625" style="35" customWidth="1"/>
    <col min="14" max="14" width="12.00390625" style="35" customWidth="1"/>
    <col min="15" max="15" width="8.625" style="35" bestFit="1" customWidth="1"/>
    <col min="16" max="16384" width="8.00390625" style="35" customWidth="1"/>
  </cols>
  <sheetData>
    <row r="2" spans="1:13" ht="15.75">
      <c r="A2" s="1" t="s">
        <v>95</v>
      </c>
      <c r="B2" s="78"/>
      <c r="C2" s="78"/>
      <c r="D2" s="78"/>
      <c r="E2" s="78"/>
      <c r="F2" s="78"/>
      <c r="G2" s="78"/>
      <c r="H2" s="78"/>
      <c r="I2" s="78"/>
      <c r="J2" s="78"/>
      <c r="K2" s="78"/>
      <c r="L2" s="79"/>
      <c r="M2" s="78"/>
    </row>
    <row r="3" spans="1:13" ht="15.75">
      <c r="A3" s="80" t="s">
        <v>76</v>
      </c>
      <c r="B3" s="78"/>
      <c r="C3" s="78"/>
      <c r="D3" s="78"/>
      <c r="E3" s="78"/>
      <c r="F3" s="78"/>
      <c r="G3" s="78"/>
      <c r="H3" s="78"/>
      <c r="I3" s="78"/>
      <c r="J3" s="78"/>
      <c r="K3" s="78"/>
      <c r="L3" s="79"/>
      <c r="M3" s="78"/>
    </row>
    <row r="4" spans="1:13" ht="15.75">
      <c r="A4" s="161" t="s">
        <v>1</v>
      </c>
      <c r="B4" s="161"/>
      <c r="C4" s="161"/>
      <c r="D4" s="161"/>
      <c r="E4" s="161"/>
      <c r="F4" s="161"/>
      <c r="G4" s="161"/>
      <c r="H4" s="161"/>
      <c r="I4" s="161"/>
      <c r="J4" s="161"/>
      <c r="K4" s="161"/>
      <c r="L4" s="161"/>
      <c r="M4" s="161"/>
    </row>
    <row r="5" spans="6:8" ht="15.75">
      <c r="F5" s="27" t="s">
        <v>77</v>
      </c>
      <c r="H5" s="27"/>
    </row>
    <row r="6" spans="6:8" ht="15.75">
      <c r="F6" s="27" t="s">
        <v>78</v>
      </c>
      <c r="H6" s="27" t="s">
        <v>79</v>
      </c>
    </row>
    <row r="7" spans="2:12" ht="15.75">
      <c r="B7" s="112" t="s">
        <v>80</v>
      </c>
      <c r="C7" s="112"/>
      <c r="D7" s="112" t="s">
        <v>141</v>
      </c>
      <c r="E7" s="112"/>
      <c r="F7" s="112" t="s">
        <v>81</v>
      </c>
      <c r="G7" s="112"/>
      <c r="H7" s="112" t="s">
        <v>82</v>
      </c>
      <c r="I7" s="112"/>
      <c r="J7" s="112" t="s">
        <v>80</v>
      </c>
      <c r="K7" s="112"/>
      <c r="L7" s="144"/>
    </row>
    <row r="8" spans="2:12" ht="15.75">
      <c r="B8" s="114" t="s">
        <v>83</v>
      </c>
      <c r="C8" s="112"/>
      <c r="D8" s="114" t="s">
        <v>84</v>
      </c>
      <c r="E8" s="112"/>
      <c r="F8" s="114" t="s">
        <v>79</v>
      </c>
      <c r="G8" s="112"/>
      <c r="H8" s="114" t="s">
        <v>85</v>
      </c>
      <c r="I8" s="112"/>
      <c r="J8" s="114" t="s">
        <v>86</v>
      </c>
      <c r="K8" s="112"/>
      <c r="L8" s="145" t="s">
        <v>87</v>
      </c>
    </row>
    <row r="9" spans="2:12" ht="15.75">
      <c r="B9" s="112" t="s">
        <v>6</v>
      </c>
      <c r="C9" s="112"/>
      <c r="D9" s="112" t="s">
        <v>6</v>
      </c>
      <c r="E9" s="112"/>
      <c r="F9" s="112" t="s">
        <v>6</v>
      </c>
      <c r="G9" s="112"/>
      <c r="H9" s="112" t="s">
        <v>6</v>
      </c>
      <c r="I9" s="112"/>
      <c r="J9" s="112"/>
      <c r="K9" s="112"/>
      <c r="L9" s="144" t="s">
        <v>6</v>
      </c>
    </row>
    <row r="10" spans="2:15" ht="15.75">
      <c r="B10" s="82"/>
      <c r="D10" s="82"/>
      <c r="L10" s="83"/>
      <c r="O10" s="30"/>
    </row>
    <row r="11" spans="1:15" ht="15.75">
      <c r="A11" s="23" t="s">
        <v>98</v>
      </c>
      <c r="B11" s="84">
        <v>3000000</v>
      </c>
      <c r="C11" s="85"/>
      <c r="D11" s="86">
        <v>1903565</v>
      </c>
      <c r="E11" s="87"/>
      <c r="F11" s="87">
        <v>0</v>
      </c>
      <c r="G11" s="87"/>
      <c r="H11" s="86">
        <v>0</v>
      </c>
      <c r="I11" s="87"/>
      <c r="J11" s="87">
        <v>0</v>
      </c>
      <c r="K11" s="87"/>
      <c r="L11" s="86">
        <f>B11+D11+F11+H11+J11</f>
        <v>4903565</v>
      </c>
      <c r="O11" s="30"/>
    </row>
    <row r="12" spans="2:15" ht="15.75">
      <c r="B12" s="85"/>
      <c r="C12" s="85"/>
      <c r="D12" s="87"/>
      <c r="E12" s="87"/>
      <c r="F12" s="87"/>
      <c r="G12" s="87"/>
      <c r="H12" s="87"/>
      <c r="I12" s="87"/>
      <c r="J12" s="87"/>
      <c r="K12" s="87"/>
      <c r="O12" s="30"/>
    </row>
    <row r="13" spans="1:15" ht="15.75">
      <c r="A13" s="35" t="s">
        <v>88</v>
      </c>
      <c r="B13" s="103">
        <v>0</v>
      </c>
      <c r="C13" s="85"/>
      <c r="D13" s="87">
        <v>0</v>
      </c>
      <c r="E13" s="87"/>
      <c r="F13" s="87">
        <v>0</v>
      </c>
      <c r="G13" s="87"/>
      <c r="H13" s="87">
        <v>0</v>
      </c>
      <c r="I13" s="87"/>
      <c r="J13" s="87">
        <v>0</v>
      </c>
      <c r="K13" s="87"/>
      <c r="L13" s="86">
        <f>B13+D13+F13+H13+J13</f>
        <v>0</v>
      </c>
      <c r="O13" s="30"/>
    </row>
    <row r="14" spans="2:15" ht="15.75">
      <c r="B14" s="85"/>
      <c r="C14" s="85"/>
      <c r="D14" s="87"/>
      <c r="E14" s="87"/>
      <c r="F14" s="87"/>
      <c r="G14" s="87"/>
      <c r="H14" s="87"/>
      <c r="I14" s="87"/>
      <c r="J14" s="87"/>
      <c r="K14" s="87"/>
      <c r="O14" s="30"/>
    </row>
    <row r="15" spans="1:15" ht="15.75">
      <c r="A15" s="35" t="s">
        <v>129</v>
      </c>
      <c r="B15" s="88">
        <v>0</v>
      </c>
      <c r="C15" s="85"/>
      <c r="D15" s="87">
        <v>0</v>
      </c>
      <c r="E15" s="87"/>
      <c r="F15" s="87">
        <v>0</v>
      </c>
      <c r="G15" s="87"/>
      <c r="H15" s="87">
        <v>0</v>
      </c>
      <c r="I15" s="87"/>
      <c r="J15" s="87">
        <v>0</v>
      </c>
      <c r="K15" s="87"/>
      <c r="L15" s="86">
        <f>B15+D15+F15+H15+J15</f>
        <v>0</v>
      </c>
      <c r="O15" s="30"/>
    </row>
    <row r="16" spans="2:15" ht="15.75">
      <c r="B16" s="88"/>
      <c r="C16" s="85"/>
      <c r="D16" s="87"/>
      <c r="E16" s="87"/>
      <c r="F16" s="87"/>
      <c r="G16" s="87"/>
      <c r="H16" s="87"/>
      <c r="I16" s="87"/>
      <c r="J16" s="87"/>
      <c r="K16" s="87"/>
      <c r="O16" s="30"/>
    </row>
    <row r="17" spans="1:15" ht="15.75">
      <c r="A17" s="35" t="s">
        <v>130</v>
      </c>
      <c r="B17" s="88">
        <v>0</v>
      </c>
      <c r="C17" s="85"/>
      <c r="D17" s="87">
        <v>0</v>
      </c>
      <c r="E17" s="87"/>
      <c r="F17" s="87">
        <v>0</v>
      </c>
      <c r="G17" s="87"/>
      <c r="H17" s="87">
        <v>0</v>
      </c>
      <c r="I17" s="87"/>
      <c r="J17" s="87">
        <v>0</v>
      </c>
      <c r="K17" s="87"/>
      <c r="L17" s="86">
        <f>B17+D17+F17+H17+J17</f>
        <v>0</v>
      </c>
      <c r="O17" s="30"/>
    </row>
    <row r="18" spans="2:15" ht="15.75">
      <c r="B18" s="88"/>
      <c r="C18" s="85"/>
      <c r="D18" s="87"/>
      <c r="E18" s="87"/>
      <c r="F18" s="87"/>
      <c r="G18" s="87"/>
      <c r="H18" s="87"/>
      <c r="I18" s="87"/>
      <c r="J18" s="87"/>
      <c r="K18" s="87"/>
      <c r="O18" s="30"/>
    </row>
    <row r="19" spans="1:15" ht="15.75">
      <c r="A19" s="35" t="s">
        <v>89</v>
      </c>
      <c r="B19" s="88">
        <v>0</v>
      </c>
      <c r="C19" s="85"/>
      <c r="D19" s="87">
        <v>2169850</v>
      </c>
      <c r="E19" s="87"/>
      <c r="F19" s="87">
        <v>0</v>
      </c>
      <c r="G19" s="87"/>
      <c r="H19" s="87">
        <v>0</v>
      </c>
      <c r="I19" s="87"/>
      <c r="J19" s="87">
        <v>0</v>
      </c>
      <c r="K19" s="87"/>
      <c r="L19" s="86">
        <f>B19+D19+F19+H19+J19</f>
        <v>2169850</v>
      </c>
      <c r="O19" s="30"/>
    </row>
    <row r="20" spans="2:15" ht="15.75">
      <c r="B20" s="88"/>
      <c r="C20" s="85"/>
      <c r="D20" s="87"/>
      <c r="E20" s="87"/>
      <c r="F20" s="87"/>
      <c r="G20" s="87"/>
      <c r="H20" s="87"/>
      <c r="I20" s="87"/>
      <c r="J20" s="87"/>
      <c r="K20" s="87"/>
      <c r="L20" s="86"/>
      <c r="O20" s="30"/>
    </row>
    <row r="21" spans="1:15" ht="15.75">
      <c r="A21" s="35" t="s">
        <v>90</v>
      </c>
      <c r="B21" s="88">
        <v>0</v>
      </c>
      <c r="C21" s="85"/>
      <c r="D21" s="87">
        <v>0</v>
      </c>
      <c r="E21" s="87"/>
      <c r="F21" s="87">
        <v>0</v>
      </c>
      <c r="G21" s="87"/>
      <c r="H21" s="87">
        <v>0</v>
      </c>
      <c r="I21" s="87"/>
      <c r="J21" s="87">
        <v>0</v>
      </c>
      <c r="K21" s="87"/>
      <c r="L21" s="86">
        <f>B21+D21+F21+H21+J21</f>
        <v>0</v>
      </c>
      <c r="O21" s="30"/>
    </row>
    <row r="22" spans="2:15" ht="15.75">
      <c r="B22" s="85"/>
      <c r="C22" s="85"/>
      <c r="D22" s="87"/>
      <c r="E22" s="87"/>
      <c r="F22" s="87"/>
      <c r="G22" s="87"/>
      <c r="H22" s="87"/>
      <c r="I22" s="87"/>
      <c r="J22" s="87"/>
      <c r="K22" s="87"/>
      <c r="O22" s="30"/>
    </row>
    <row r="23" spans="1:15" ht="15.75">
      <c r="A23" s="23" t="s">
        <v>97</v>
      </c>
      <c r="B23" s="89">
        <f>SUM(B11:B19)</f>
        <v>3000000</v>
      </c>
      <c r="C23" s="84"/>
      <c r="D23" s="90">
        <f>SUM(D11:D20)</f>
        <v>4073415</v>
      </c>
      <c r="E23" s="91"/>
      <c r="F23" s="90">
        <f>SUM(F11:F21)</f>
        <v>0</v>
      </c>
      <c r="G23" s="91"/>
      <c r="H23" s="90">
        <f>SUM(H11:H21)</f>
        <v>0</v>
      </c>
      <c r="I23" s="91"/>
      <c r="J23" s="92">
        <f>SUM(J10:J22)</f>
        <v>0</v>
      </c>
      <c r="K23" s="91"/>
      <c r="L23" s="90">
        <f>SUM(L11:L21)</f>
        <v>7073415</v>
      </c>
      <c r="O23" s="30"/>
    </row>
    <row r="24" spans="2:15" ht="15.75">
      <c r="B24" s="93"/>
      <c r="C24" s="93"/>
      <c r="D24" s="93"/>
      <c r="E24" s="93"/>
      <c r="F24" s="93"/>
      <c r="G24" s="93"/>
      <c r="H24" s="93"/>
      <c r="I24" s="93"/>
      <c r="J24" s="93"/>
      <c r="K24" s="93"/>
      <c r="L24" s="30"/>
      <c r="M24" s="93"/>
      <c r="O24" s="30"/>
    </row>
    <row r="25" spans="1:15" ht="15.75">
      <c r="A25" s="35" t="s">
        <v>130</v>
      </c>
      <c r="B25" s="94">
        <v>0</v>
      </c>
      <c r="C25" s="94"/>
      <c r="D25" s="94">
        <v>0</v>
      </c>
      <c r="E25" s="94"/>
      <c r="F25" s="94">
        <v>0</v>
      </c>
      <c r="G25" s="94"/>
      <c r="H25" s="94">
        <v>0</v>
      </c>
      <c r="I25" s="94"/>
      <c r="J25" s="94">
        <v>0</v>
      </c>
      <c r="K25" s="93"/>
      <c r="L25" s="86">
        <f>B25+D25+F25+H25+J25</f>
        <v>0</v>
      </c>
      <c r="M25" s="93"/>
      <c r="O25" s="30"/>
    </row>
    <row r="26" spans="2:15" ht="15.75">
      <c r="B26" s="93"/>
      <c r="C26" s="93"/>
      <c r="D26" s="93"/>
      <c r="E26" s="93"/>
      <c r="F26" s="93"/>
      <c r="G26" s="93"/>
      <c r="H26" s="93"/>
      <c r="I26" s="93"/>
      <c r="J26" s="93"/>
      <c r="K26" s="93"/>
      <c r="L26" s="30"/>
      <c r="M26" s="93"/>
      <c r="O26" s="30"/>
    </row>
    <row r="27" spans="1:15" ht="15.75">
      <c r="A27" s="35" t="s">
        <v>89</v>
      </c>
      <c r="B27" s="88">
        <v>0</v>
      </c>
      <c r="C27" s="85"/>
      <c r="D27" s="87">
        <f>+'IS'!D43</f>
        <v>604819.1000000001</v>
      </c>
      <c r="E27" s="87"/>
      <c r="F27" s="87">
        <v>0</v>
      </c>
      <c r="G27" s="87"/>
      <c r="H27" s="87">
        <v>0</v>
      </c>
      <c r="I27" s="87"/>
      <c r="J27" s="87">
        <v>0</v>
      </c>
      <c r="K27" s="87"/>
      <c r="L27" s="86">
        <f>B27+D27+F27+H27+J27</f>
        <v>604819.1000000001</v>
      </c>
      <c r="O27" s="30"/>
    </row>
    <row r="28" spans="2:15" ht="15.75">
      <c r="B28" s="88"/>
      <c r="C28" s="85"/>
      <c r="D28" s="87"/>
      <c r="E28" s="87"/>
      <c r="F28" s="87"/>
      <c r="G28" s="87"/>
      <c r="H28" s="87"/>
      <c r="I28" s="87"/>
      <c r="J28" s="87"/>
      <c r="K28" s="87"/>
      <c r="L28" s="86"/>
      <c r="O28" s="30"/>
    </row>
    <row r="29" spans="1:15" ht="15.75">
      <c r="A29" s="35" t="s">
        <v>90</v>
      </c>
      <c r="B29" s="88">
        <v>0</v>
      </c>
      <c r="C29" s="85"/>
      <c r="D29" s="87">
        <v>0</v>
      </c>
      <c r="E29" s="87"/>
      <c r="F29" s="87">
        <v>0</v>
      </c>
      <c r="G29" s="87"/>
      <c r="H29" s="87">
        <v>0</v>
      </c>
      <c r="I29" s="87"/>
      <c r="J29" s="87">
        <v>0</v>
      </c>
      <c r="K29" s="87"/>
      <c r="L29" s="86">
        <f>B29+D29+F29+H29+J29</f>
        <v>0</v>
      </c>
      <c r="O29" s="30"/>
    </row>
    <row r="30" spans="4:15" ht="15.75">
      <c r="D30" s="87"/>
      <c r="F30" s="87"/>
      <c r="O30" s="30"/>
    </row>
    <row r="31" spans="1:15" ht="16.5" thickBot="1">
      <c r="A31" s="23" t="s">
        <v>91</v>
      </c>
      <c r="B31" s="95">
        <f>SUM(B23:B29)</f>
        <v>3000000</v>
      </c>
      <c r="C31" s="84"/>
      <c r="D31" s="95">
        <f>SUM(D23:D29)</f>
        <v>4678234.1</v>
      </c>
      <c r="E31" s="84"/>
      <c r="F31" s="96">
        <f>SUM(F23:F29)</f>
        <v>0</v>
      </c>
      <c r="G31" s="84"/>
      <c r="H31" s="95">
        <f>SUM(H23:H29)</f>
        <v>0</v>
      </c>
      <c r="I31" s="84"/>
      <c r="J31" s="95">
        <f>SUM(J23:J29)</f>
        <v>0</v>
      </c>
      <c r="K31" s="89"/>
      <c r="L31" s="95">
        <f>SUM(L23:L29)</f>
        <v>7678234.1</v>
      </c>
      <c r="O31" s="30"/>
    </row>
    <row r="32" spans="4:15" ht="16.5" thickTop="1">
      <c r="D32" s="87"/>
      <c r="F32" s="87"/>
      <c r="O32" s="30"/>
    </row>
    <row r="33" spans="4:15" ht="15.75">
      <c r="D33" s="87"/>
      <c r="F33" s="87"/>
      <c r="O33" s="30"/>
    </row>
    <row r="34" spans="1:13" ht="15.75">
      <c r="A34" s="155" t="s">
        <v>149</v>
      </c>
      <c r="B34" s="154"/>
      <c r="C34" s="154"/>
      <c r="D34" s="154"/>
      <c r="E34" s="154"/>
      <c r="F34" s="154"/>
      <c r="G34" s="154"/>
      <c r="H34" s="154"/>
      <c r="I34" s="154"/>
      <c r="J34" s="162"/>
      <c r="K34" s="162"/>
      <c r="L34" s="162"/>
      <c r="M34" s="162"/>
    </row>
    <row r="35" spans="1:13" ht="15.75">
      <c r="A35" s="154"/>
      <c r="B35" s="154"/>
      <c r="C35" s="154"/>
      <c r="D35" s="154"/>
      <c r="E35" s="154"/>
      <c r="F35" s="154"/>
      <c r="G35" s="154"/>
      <c r="H35" s="154"/>
      <c r="I35" s="154"/>
      <c r="J35" s="162"/>
      <c r="K35" s="162"/>
      <c r="L35" s="162"/>
      <c r="M35" s="162"/>
    </row>
    <row r="36" spans="1:13" ht="15.75">
      <c r="A36" s="154"/>
      <c r="B36" s="154"/>
      <c r="C36" s="154"/>
      <c r="D36" s="154"/>
      <c r="E36" s="154"/>
      <c r="F36" s="154"/>
      <c r="G36" s="154"/>
      <c r="H36" s="154"/>
      <c r="I36" s="154"/>
      <c r="J36" s="162"/>
      <c r="K36" s="162"/>
      <c r="L36" s="162"/>
      <c r="M36" s="162"/>
    </row>
  </sheetData>
  <mergeCells count="2">
    <mergeCell ref="A4:M4"/>
    <mergeCell ref="A34:M36"/>
  </mergeCells>
  <printOptions/>
  <pageMargins left="0.69" right="0.17" top="0.17" bottom="0.19" header="0.5" footer="0.5"/>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codeName="Sheet4"/>
  <dimension ref="A1:J78"/>
  <sheetViews>
    <sheetView tabSelected="1" zoomScale="75" zoomScaleNormal="75" workbookViewId="0" topLeftCell="A5">
      <selection activeCell="C35" sqref="C35"/>
    </sheetView>
  </sheetViews>
  <sheetFormatPr defaultColWidth="9.00390625" defaultRowHeight="14.25"/>
  <cols>
    <col min="1" max="1" width="3.00390625" style="39" customWidth="1"/>
    <col min="2" max="2" width="46.75390625" style="51" customWidth="1"/>
    <col min="3" max="3" width="18.875" style="76" customWidth="1"/>
    <col min="4" max="4" width="3.75390625" style="77" customWidth="1"/>
    <col min="5" max="5" width="16.50390625" style="76" customWidth="1"/>
    <col min="6" max="6" width="4.00390625" style="51" customWidth="1"/>
    <col min="7" max="7" width="8.00390625" style="51" hidden="1" customWidth="1"/>
    <col min="8" max="8" width="4.625" style="51" hidden="1" customWidth="1"/>
    <col min="9" max="9" width="11.125" style="51" hidden="1" customWidth="1"/>
    <col min="10" max="10" width="10.25390625" style="51" hidden="1" customWidth="1"/>
    <col min="11" max="11" width="8.00390625" style="51" hidden="1" customWidth="1"/>
    <col min="12" max="200" width="8.00390625" style="51" customWidth="1"/>
    <col min="201" max="16384" width="8.00390625" style="39" customWidth="1"/>
  </cols>
  <sheetData>
    <row r="1" spans="1:5" ht="15.75">
      <c r="A1" s="37"/>
      <c r="B1" s="1" t="s">
        <v>95</v>
      </c>
      <c r="C1" s="38"/>
      <c r="D1" s="38"/>
      <c r="E1" s="38"/>
    </row>
    <row r="2" spans="1:5" ht="15.75">
      <c r="A2" s="37"/>
      <c r="B2" s="40" t="s">
        <v>37</v>
      </c>
      <c r="C2" s="38"/>
      <c r="D2" s="38"/>
      <c r="E2" s="38"/>
    </row>
    <row r="3" spans="1:5" ht="15.75">
      <c r="A3" s="37"/>
      <c r="B3" s="40" t="s">
        <v>1</v>
      </c>
      <c r="C3" s="39"/>
      <c r="D3" s="39"/>
      <c r="E3" s="39"/>
    </row>
    <row r="4" spans="1:5" ht="15.75">
      <c r="A4" s="37"/>
      <c r="B4" s="40"/>
      <c r="C4" s="39"/>
      <c r="D4" s="39"/>
      <c r="E4" s="39"/>
    </row>
    <row r="5" spans="1:5" ht="15.75">
      <c r="A5" s="37"/>
      <c r="B5" s="40"/>
      <c r="C5" s="146" t="s">
        <v>92</v>
      </c>
      <c r="D5" s="41"/>
      <c r="E5" s="146" t="s">
        <v>92</v>
      </c>
    </row>
    <row r="6" spans="1:5" ht="15.75">
      <c r="A6" s="37"/>
      <c r="B6" s="40"/>
      <c r="C6" s="120" t="s">
        <v>2</v>
      </c>
      <c r="D6" s="138"/>
      <c r="E6" s="139" t="s">
        <v>38</v>
      </c>
    </row>
    <row r="7" spans="1:5" ht="15.75">
      <c r="A7" s="37"/>
      <c r="B7" s="42"/>
      <c r="C7" s="120" t="s">
        <v>39</v>
      </c>
      <c r="D7" s="138"/>
      <c r="E7" s="139" t="s">
        <v>40</v>
      </c>
    </row>
    <row r="8" spans="1:5" ht="15.75">
      <c r="A8" s="37"/>
      <c r="B8" s="42"/>
      <c r="C8" s="120" t="s">
        <v>14</v>
      </c>
      <c r="D8" s="138"/>
      <c r="E8" s="120" t="s">
        <v>146</v>
      </c>
    </row>
    <row r="9" spans="1:5" ht="15.75">
      <c r="A9" s="37"/>
      <c r="B9" s="43"/>
      <c r="C9" s="140" t="s">
        <v>5</v>
      </c>
      <c r="D9" s="141"/>
      <c r="E9" s="142" t="s">
        <v>123</v>
      </c>
    </row>
    <row r="10" spans="1:5" ht="15.75">
      <c r="A10" s="37"/>
      <c r="B10" s="44"/>
      <c r="C10" s="143" t="s">
        <v>6</v>
      </c>
      <c r="D10" s="143"/>
      <c r="E10" s="143" t="s">
        <v>6</v>
      </c>
    </row>
    <row r="11" spans="1:5" ht="15.75">
      <c r="A11" s="37"/>
      <c r="B11" s="40" t="s">
        <v>41</v>
      </c>
      <c r="C11" s="45"/>
      <c r="D11" s="45"/>
      <c r="E11" s="46"/>
    </row>
    <row r="12" spans="1:5" ht="15.75">
      <c r="A12" s="37"/>
      <c r="B12" s="47" t="s">
        <v>115</v>
      </c>
      <c r="C12" s="48">
        <v>807313</v>
      </c>
      <c r="D12" s="48"/>
      <c r="E12" s="133" t="s">
        <v>144</v>
      </c>
    </row>
    <row r="13" spans="1:5" ht="15.75" hidden="1">
      <c r="A13" s="37"/>
      <c r="B13" s="47" t="s">
        <v>42</v>
      </c>
      <c r="C13" s="48"/>
      <c r="D13" s="48"/>
      <c r="E13" s="48"/>
    </row>
    <row r="14" spans="1:5" ht="15.75">
      <c r="A14" s="37"/>
      <c r="B14" s="47"/>
      <c r="C14" s="49"/>
      <c r="D14" s="48"/>
      <c r="E14" s="49"/>
    </row>
    <row r="15" spans="1:5" ht="15.75">
      <c r="A15" s="37"/>
      <c r="B15" s="47"/>
      <c r="C15" s="48">
        <f>SUM(C12:C14)</f>
        <v>807313</v>
      </c>
      <c r="D15" s="48"/>
      <c r="E15" s="133" t="s">
        <v>144</v>
      </c>
    </row>
    <row r="16" spans="1:5" ht="15.75">
      <c r="A16" s="37"/>
      <c r="B16" s="47"/>
      <c r="C16" s="48"/>
      <c r="D16" s="48"/>
      <c r="E16" s="48"/>
    </row>
    <row r="17" spans="1:5" ht="15.75">
      <c r="A17" s="37"/>
      <c r="B17" s="47" t="s">
        <v>43</v>
      </c>
      <c r="C17" s="48"/>
      <c r="D17" s="48"/>
      <c r="E17" s="48"/>
    </row>
    <row r="18" spans="1:5" ht="15.75" hidden="1">
      <c r="A18" s="37"/>
      <c r="B18" s="47" t="s">
        <v>44</v>
      </c>
      <c r="C18" s="50">
        <v>0</v>
      </c>
      <c r="D18" s="50"/>
      <c r="E18" s="50"/>
    </row>
    <row r="19" spans="1:5" ht="15.75" hidden="1">
      <c r="A19" s="37"/>
      <c r="B19" s="47" t="s">
        <v>45</v>
      </c>
      <c r="C19" s="50">
        <v>0</v>
      </c>
      <c r="D19" s="50"/>
      <c r="E19" s="50"/>
    </row>
    <row r="20" spans="1:5" ht="15.75">
      <c r="A20" s="37"/>
      <c r="B20" s="47" t="s">
        <v>104</v>
      </c>
      <c r="C20" s="50">
        <v>59736</v>
      </c>
      <c r="D20" s="50"/>
      <c r="E20" s="133" t="s">
        <v>144</v>
      </c>
    </row>
    <row r="21" spans="1:5" ht="15.75">
      <c r="A21" s="37"/>
      <c r="B21" s="47" t="s">
        <v>46</v>
      </c>
      <c r="C21" s="50">
        <v>4622</v>
      </c>
      <c r="D21" s="50"/>
      <c r="E21" s="133" t="s">
        <v>144</v>
      </c>
    </row>
    <row r="22" spans="1:5" ht="15.75" hidden="1">
      <c r="A22" s="37"/>
      <c r="B22" s="47" t="s">
        <v>47</v>
      </c>
      <c r="C22" s="50"/>
      <c r="D22" s="50"/>
      <c r="E22" s="50"/>
    </row>
    <row r="23" spans="1:5" ht="15.75">
      <c r="A23" s="37"/>
      <c r="B23" s="47" t="s">
        <v>99</v>
      </c>
      <c r="C23" s="52">
        <v>0</v>
      </c>
      <c r="D23" s="50"/>
      <c r="E23" s="135" t="s">
        <v>144</v>
      </c>
    </row>
    <row r="24" spans="1:5" ht="15.75">
      <c r="A24" s="37"/>
      <c r="B24" s="47"/>
      <c r="C24" s="48"/>
      <c r="D24" s="48"/>
      <c r="E24" s="48"/>
    </row>
    <row r="25" spans="1:5" ht="15.75">
      <c r="A25" s="37"/>
      <c r="B25" s="47" t="s">
        <v>48</v>
      </c>
      <c r="C25" s="50">
        <f>SUM(C15:C23)</f>
        <v>871671</v>
      </c>
      <c r="D25" s="53"/>
      <c r="E25" s="133" t="s">
        <v>144</v>
      </c>
    </row>
    <row r="26" spans="1:5" ht="15.75">
      <c r="A26" s="37"/>
      <c r="B26" s="47"/>
      <c r="C26" s="50"/>
      <c r="D26" s="53"/>
      <c r="E26" s="50"/>
    </row>
    <row r="27" spans="1:5" ht="15.75">
      <c r="A27" s="37"/>
      <c r="B27" s="47" t="s">
        <v>100</v>
      </c>
      <c r="C27" s="50"/>
      <c r="D27" s="53"/>
      <c r="E27" s="50"/>
    </row>
    <row r="28" spans="1:6" ht="15.75">
      <c r="A28" s="37"/>
      <c r="B28" s="47" t="s">
        <v>20</v>
      </c>
      <c r="C28" s="50">
        <v>-275245</v>
      </c>
      <c r="D28" s="50"/>
      <c r="E28" s="133" t="s">
        <v>144</v>
      </c>
      <c r="F28" s="54"/>
    </row>
    <row r="29" spans="1:6" ht="15.75">
      <c r="A29" s="37"/>
      <c r="B29" s="47" t="s">
        <v>101</v>
      </c>
      <c r="C29" s="55">
        <v>-723421</v>
      </c>
      <c r="D29" s="56"/>
      <c r="E29" s="133" t="s">
        <v>144</v>
      </c>
      <c r="F29" s="54"/>
    </row>
    <row r="30" spans="1:6" ht="15.75">
      <c r="A30" s="37"/>
      <c r="B30" s="47" t="s">
        <v>102</v>
      </c>
      <c r="C30" s="57">
        <v>-388761</v>
      </c>
      <c r="D30" s="56"/>
      <c r="E30" s="135" t="s">
        <v>144</v>
      </c>
      <c r="F30" s="54"/>
    </row>
    <row r="31" spans="1:6" ht="15.75">
      <c r="A31" s="37"/>
      <c r="B31" s="47"/>
      <c r="C31" s="55"/>
      <c r="D31" s="56"/>
      <c r="E31" s="55"/>
      <c r="F31" s="54"/>
    </row>
    <row r="32" spans="1:5" ht="15.75">
      <c r="A32" s="37"/>
      <c r="B32" s="58" t="s">
        <v>49</v>
      </c>
      <c r="C32" s="50">
        <f>SUM(C25:C30)</f>
        <v>-515756</v>
      </c>
      <c r="D32" s="50"/>
      <c r="E32" s="133" t="s">
        <v>144</v>
      </c>
    </row>
    <row r="33" spans="1:5" ht="15.75">
      <c r="A33" s="37"/>
      <c r="B33" s="58"/>
      <c r="C33" s="50"/>
      <c r="D33" s="50"/>
      <c r="E33" s="50"/>
    </row>
    <row r="34" spans="1:5" ht="15.75">
      <c r="A34" s="47"/>
      <c r="B34" s="59" t="s">
        <v>50</v>
      </c>
      <c r="C34" s="60">
        <v>-429523</v>
      </c>
      <c r="D34" s="60"/>
      <c r="E34" s="133" t="s">
        <v>144</v>
      </c>
    </row>
    <row r="35" spans="1:5" ht="15.75">
      <c r="A35" s="47"/>
      <c r="B35" s="59" t="s">
        <v>51</v>
      </c>
      <c r="C35" s="60">
        <f>-C21</f>
        <v>-4622</v>
      </c>
      <c r="D35" s="60"/>
      <c r="E35" s="133" t="s">
        <v>144</v>
      </c>
    </row>
    <row r="36" spans="1:5" ht="15.75">
      <c r="A36" s="47"/>
      <c r="B36" s="59"/>
      <c r="C36" s="50"/>
      <c r="D36" s="50"/>
      <c r="E36" s="50"/>
    </row>
    <row r="37" spans="1:5" ht="15.75">
      <c r="A37" s="47"/>
      <c r="B37" s="58" t="s">
        <v>52</v>
      </c>
      <c r="C37" s="136">
        <f>SUM(C32:C35)</f>
        <v>-949901</v>
      </c>
      <c r="D37" s="53"/>
      <c r="E37" s="137" t="s">
        <v>144</v>
      </c>
    </row>
    <row r="38" spans="1:5" ht="15.75">
      <c r="A38" s="47"/>
      <c r="B38" s="58"/>
      <c r="C38" s="50"/>
      <c r="D38" s="50"/>
      <c r="E38" s="50"/>
    </row>
    <row r="39" spans="1:10" ht="15.75">
      <c r="A39" s="37"/>
      <c r="B39" s="40" t="s">
        <v>53</v>
      </c>
      <c r="C39" s="50"/>
      <c r="D39" s="50"/>
      <c r="E39" s="50"/>
      <c r="G39" s="61" t="s">
        <v>54</v>
      </c>
      <c r="H39" s="62"/>
      <c r="I39" s="62"/>
      <c r="J39" s="62"/>
    </row>
    <row r="40" spans="1:10" ht="15.75" hidden="1">
      <c r="A40" s="37"/>
      <c r="B40" s="63" t="s">
        <v>47</v>
      </c>
      <c r="C40" s="50"/>
      <c r="D40" s="50"/>
      <c r="E40" s="50">
        <f>-E22</f>
        <v>0</v>
      </c>
      <c r="G40" s="62"/>
      <c r="H40" s="62"/>
      <c r="I40" s="62"/>
      <c r="J40" s="62"/>
    </row>
    <row r="41" spans="1:10" ht="15.75">
      <c r="A41" s="37"/>
      <c r="B41" s="63" t="s">
        <v>103</v>
      </c>
      <c r="C41" s="50">
        <v>0</v>
      </c>
      <c r="D41" s="50"/>
      <c r="E41" s="133" t="s">
        <v>144</v>
      </c>
      <c r="G41" s="62"/>
      <c r="H41" s="62"/>
      <c r="I41" s="62"/>
      <c r="J41" s="62"/>
    </row>
    <row r="42" spans="1:10" ht="15.75">
      <c r="A42" s="37"/>
      <c r="B42" s="47" t="s">
        <v>55</v>
      </c>
      <c r="C42" s="50">
        <v>-80626</v>
      </c>
      <c r="D42" s="50"/>
      <c r="E42" s="133" t="s">
        <v>144</v>
      </c>
      <c r="G42" s="62" t="s">
        <v>56</v>
      </c>
      <c r="I42" s="62"/>
      <c r="J42" s="64">
        <v>4680560</v>
      </c>
    </row>
    <row r="43" spans="1:10" ht="15.75" hidden="1">
      <c r="A43" s="37"/>
      <c r="B43" s="47" t="s">
        <v>57</v>
      </c>
      <c r="C43" s="50"/>
      <c r="D43" s="50"/>
      <c r="E43" s="50"/>
      <c r="G43" s="62" t="s">
        <v>58</v>
      </c>
      <c r="I43" s="62"/>
      <c r="J43" s="64">
        <v>-1830146</v>
      </c>
    </row>
    <row r="44" spans="1:10" ht="15.75" hidden="1">
      <c r="A44" s="37"/>
      <c r="B44" s="47" t="s">
        <v>59</v>
      </c>
      <c r="C44" s="50"/>
      <c r="D44" s="50"/>
      <c r="E44" s="50"/>
      <c r="G44" s="62" t="s">
        <v>60</v>
      </c>
      <c r="I44" s="62"/>
      <c r="J44" s="65">
        <v>-3534991</v>
      </c>
    </row>
    <row r="45" spans="1:10" ht="15.75" hidden="1">
      <c r="A45" s="37"/>
      <c r="B45" s="47" t="s">
        <v>61</v>
      </c>
      <c r="C45" s="50"/>
      <c r="D45" s="50"/>
      <c r="E45" s="50">
        <v>0</v>
      </c>
      <c r="G45" s="62"/>
      <c r="I45" s="62"/>
      <c r="J45" s="66"/>
    </row>
    <row r="46" spans="1:10" ht="15.75">
      <c r="A46" s="37"/>
      <c r="B46" s="67"/>
      <c r="C46" s="50"/>
      <c r="D46" s="50"/>
      <c r="E46" s="50"/>
      <c r="G46" s="62" t="s">
        <v>62</v>
      </c>
      <c r="I46" s="62"/>
      <c r="J46" s="64">
        <f>SUM(J42:J44)</f>
        <v>-684577</v>
      </c>
    </row>
    <row r="47" spans="1:10" ht="15.75">
      <c r="A47" s="37"/>
      <c r="B47" s="58" t="s">
        <v>151</v>
      </c>
      <c r="C47" s="136">
        <f>SUM(C40:C46)</f>
        <v>-80626</v>
      </c>
      <c r="D47" s="53"/>
      <c r="E47" s="137" t="s">
        <v>144</v>
      </c>
      <c r="G47" s="62" t="s">
        <v>63</v>
      </c>
      <c r="I47" s="62"/>
      <c r="J47" s="65">
        <v>-1106737</v>
      </c>
    </row>
    <row r="48" spans="1:10" ht="15.75">
      <c r="A48" s="37"/>
      <c r="B48" s="47"/>
      <c r="C48" s="50"/>
      <c r="D48" s="50"/>
      <c r="E48" s="50"/>
      <c r="G48" s="62" t="s">
        <v>64</v>
      </c>
      <c r="I48" s="62"/>
      <c r="J48" s="64">
        <f>SUM(J46:J47)</f>
        <v>-1791314</v>
      </c>
    </row>
    <row r="49" spans="1:10" ht="15.75">
      <c r="A49" s="37"/>
      <c r="B49" s="40" t="s">
        <v>65</v>
      </c>
      <c r="C49" s="50"/>
      <c r="D49" s="50"/>
      <c r="E49" s="50"/>
      <c r="G49" s="62" t="s">
        <v>66</v>
      </c>
      <c r="I49" s="62"/>
      <c r="J49" s="65">
        <v>2636293</v>
      </c>
    </row>
    <row r="50" spans="1:10" ht="16.5" hidden="1" thickBot="1">
      <c r="A50" s="37"/>
      <c r="B50" s="63" t="s">
        <v>67</v>
      </c>
      <c r="C50" s="50">
        <v>0</v>
      </c>
      <c r="D50" s="50"/>
      <c r="E50" s="50">
        <v>0</v>
      </c>
      <c r="G50" s="62" t="s">
        <v>68</v>
      </c>
      <c r="I50" s="62"/>
      <c r="J50" s="68">
        <f>SUM(J48:J49)</f>
        <v>844979</v>
      </c>
    </row>
    <row r="51" spans="1:10" ht="16.5" hidden="1" thickTop="1">
      <c r="A51" s="37"/>
      <c r="B51" s="63" t="s">
        <v>69</v>
      </c>
      <c r="C51" s="50">
        <v>0</v>
      </c>
      <c r="D51" s="97"/>
      <c r="E51" s="50">
        <v>0</v>
      </c>
      <c r="G51" s="62"/>
      <c r="I51" s="62"/>
      <c r="J51" s="64"/>
    </row>
    <row r="52" spans="1:10" ht="16.5" customHeight="1">
      <c r="A52" s="37"/>
      <c r="B52" s="63" t="s">
        <v>138</v>
      </c>
      <c r="C52" s="50">
        <f>-22256-2</f>
        <v>-22258</v>
      </c>
      <c r="D52" s="50"/>
      <c r="E52" s="133" t="s">
        <v>144</v>
      </c>
      <c r="J52" s="66"/>
    </row>
    <row r="53" spans="1:10" ht="16.5" customHeight="1" hidden="1">
      <c r="A53" s="37"/>
      <c r="B53" s="63" t="s">
        <v>70</v>
      </c>
      <c r="C53" s="50">
        <v>0</v>
      </c>
      <c r="D53" s="50"/>
      <c r="E53" s="50">
        <v>0</v>
      </c>
      <c r="J53" s="66"/>
    </row>
    <row r="54" spans="1:10" ht="16.5" customHeight="1" hidden="1">
      <c r="A54" s="37"/>
      <c r="B54" s="63" t="s">
        <v>71</v>
      </c>
      <c r="C54" s="50">
        <v>0</v>
      </c>
      <c r="D54" s="50"/>
      <c r="E54" s="50">
        <v>0</v>
      </c>
      <c r="J54" s="66"/>
    </row>
    <row r="55" spans="1:10" ht="16.5" customHeight="1">
      <c r="A55" s="37"/>
      <c r="B55" s="47"/>
      <c r="C55" s="50"/>
      <c r="D55" s="50"/>
      <c r="E55" s="50"/>
      <c r="J55" s="66"/>
    </row>
    <row r="56" spans="1:10" ht="16.5" customHeight="1">
      <c r="A56" s="37"/>
      <c r="B56" s="58" t="s">
        <v>152</v>
      </c>
      <c r="C56" s="136">
        <f>SUM(C50:C55)</f>
        <v>-22258</v>
      </c>
      <c r="D56" s="53"/>
      <c r="E56" s="137" t="s">
        <v>144</v>
      </c>
      <c r="J56" s="66"/>
    </row>
    <row r="57" spans="1:10" ht="15.75">
      <c r="A57" s="37"/>
      <c r="B57" s="58"/>
      <c r="C57" s="53"/>
      <c r="D57" s="53"/>
      <c r="E57" s="53"/>
      <c r="J57" s="66"/>
    </row>
    <row r="58" spans="1:10" ht="15.75">
      <c r="A58" s="47"/>
      <c r="C58" s="69"/>
      <c r="D58" s="70"/>
      <c r="E58" s="69"/>
      <c r="J58" s="66"/>
    </row>
    <row r="59" spans="1:10" ht="15.75">
      <c r="A59" s="47"/>
      <c r="B59" s="63" t="s">
        <v>139</v>
      </c>
      <c r="C59" s="69">
        <f>C37+C47+C56</f>
        <v>-1052785</v>
      </c>
      <c r="D59" s="70"/>
      <c r="E59" s="133" t="s">
        <v>144</v>
      </c>
      <c r="J59" s="66"/>
    </row>
    <row r="60" spans="1:10" ht="15.75">
      <c r="A60" s="47"/>
      <c r="B60" s="59"/>
      <c r="C60" s="98"/>
      <c r="D60" s="99"/>
      <c r="E60" s="98"/>
      <c r="J60" s="66"/>
    </row>
    <row r="61" spans="1:10" ht="15.75">
      <c r="A61" s="47"/>
      <c r="B61" s="59" t="s">
        <v>140</v>
      </c>
      <c r="C61" s="48">
        <v>848252</v>
      </c>
      <c r="D61" s="48"/>
      <c r="E61" s="133" t="s">
        <v>144</v>
      </c>
      <c r="J61" s="59"/>
    </row>
    <row r="62" spans="1:10" ht="15.75">
      <c r="A62" s="47"/>
      <c r="B62" s="59"/>
      <c r="C62" s="48"/>
      <c r="D62" s="48"/>
      <c r="E62" s="48"/>
      <c r="J62" s="59"/>
    </row>
    <row r="63" spans="1:5" ht="16.5" thickBot="1">
      <c r="A63" s="47"/>
      <c r="B63" s="58"/>
      <c r="C63" s="131">
        <f>SUM(C58:C61)</f>
        <v>-204533</v>
      </c>
      <c r="D63" s="53"/>
      <c r="E63" s="134" t="s">
        <v>144</v>
      </c>
    </row>
    <row r="64" spans="1:5" ht="16.5" thickTop="1">
      <c r="A64" s="47"/>
      <c r="B64" s="58"/>
      <c r="C64" s="48"/>
      <c r="D64" s="48"/>
      <c r="E64" s="48"/>
    </row>
    <row r="65" spans="1:5" ht="15.75">
      <c r="A65" s="37"/>
      <c r="B65" s="67"/>
      <c r="C65" s="48"/>
      <c r="D65" s="48"/>
      <c r="E65" s="48"/>
    </row>
    <row r="66" spans="1:5" ht="15.75">
      <c r="A66" s="37"/>
      <c r="B66" s="71" t="s">
        <v>72</v>
      </c>
      <c r="C66" s="72"/>
      <c r="D66" s="72"/>
      <c r="E66" s="72"/>
    </row>
    <row r="67" spans="1:5" ht="15.75">
      <c r="A67" s="37"/>
      <c r="B67" s="47" t="s">
        <v>73</v>
      </c>
      <c r="C67" s="72"/>
      <c r="D67" s="72"/>
      <c r="E67" s="72"/>
    </row>
    <row r="68" spans="1:5" ht="15.75">
      <c r="A68" s="37"/>
      <c r="B68" s="47" t="s">
        <v>74</v>
      </c>
      <c r="C68" s="50">
        <v>0</v>
      </c>
      <c r="D68" s="50"/>
      <c r="E68" s="133" t="s">
        <v>144</v>
      </c>
    </row>
    <row r="69" spans="1:5" ht="15.75">
      <c r="A69" s="37"/>
      <c r="B69" s="47" t="s">
        <v>75</v>
      </c>
      <c r="C69" s="50">
        <v>119025</v>
      </c>
      <c r="D69" s="50"/>
      <c r="E69" s="133" t="s">
        <v>144</v>
      </c>
    </row>
    <row r="70" spans="1:6" ht="15.75">
      <c r="A70" s="37"/>
      <c r="B70" s="47" t="s">
        <v>105</v>
      </c>
      <c r="C70" s="104">
        <v>-323558</v>
      </c>
      <c r="D70" s="72"/>
      <c r="E70" s="133" t="s">
        <v>144</v>
      </c>
      <c r="F70" s="73"/>
    </row>
    <row r="71" spans="1:6" ht="16.5" thickBot="1">
      <c r="A71" s="37"/>
      <c r="B71" s="47"/>
      <c r="C71" s="132">
        <f>SUM(C68:C70)</f>
        <v>-204533</v>
      </c>
      <c r="D71" s="74"/>
      <c r="E71" s="134" t="s">
        <v>144</v>
      </c>
      <c r="F71" s="75"/>
    </row>
    <row r="72" spans="1:6" ht="16.5" thickTop="1">
      <c r="A72" s="37"/>
      <c r="B72" s="47"/>
      <c r="C72" s="50"/>
      <c r="D72" s="74"/>
      <c r="E72" s="133"/>
      <c r="F72" s="75"/>
    </row>
    <row r="73" spans="1:10" ht="15.75">
      <c r="A73" s="153" t="s">
        <v>153</v>
      </c>
      <c r="B73" s="154"/>
      <c r="C73" s="154"/>
      <c r="D73" s="154"/>
      <c r="E73" s="154"/>
      <c r="F73" s="154"/>
      <c r="G73" s="154"/>
      <c r="H73" s="154"/>
      <c r="I73" s="154"/>
      <c r="J73" s="154"/>
    </row>
    <row r="74" spans="1:10" ht="15.75">
      <c r="A74" s="154"/>
      <c r="B74" s="154"/>
      <c r="C74" s="154"/>
      <c r="D74" s="154"/>
      <c r="E74" s="154"/>
      <c r="F74" s="154"/>
      <c r="G74" s="154"/>
      <c r="H74" s="154"/>
      <c r="I74" s="154"/>
      <c r="J74" s="154"/>
    </row>
    <row r="75" spans="1:10" ht="17.25">
      <c r="A75" s="129"/>
      <c r="B75" s="129"/>
      <c r="C75" s="129"/>
      <c r="D75" s="129"/>
      <c r="E75" s="129"/>
      <c r="F75" s="129"/>
      <c r="G75" s="129"/>
      <c r="H75" s="129"/>
      <c r="I75" s="129"/>
      <c r="J75" s="129"/>
    </row>
    <row r="76" spans="1:9" ht="15.75">
      <c r="A76" s="155" t="s">
        <v>150</v>
      </c>
      <c r="B76" s="154"/>
      <c r="C76" s="154"/>
      <c r="D76" s="154"/>
      <c r="E76" s="154"/>
      <c r="F76" s="154"/>
      <c r="G76" s="154"/>
      <c r="H76" s="154"/>
      <c r="I76" s="154"/>
    </row>
    <row r="77" spans="1:9" ht="15.75">
      <c r="A77" s="154"/>
      <c r="B77" s="154"/>
      <c r="C77" s="154"/>
      <c r="D77" s="154"/>
      <c r="E77" s="154"/>
      <c r="F77" s="154"/>
      <c r="G77" s="154"/>
      <c r="H77" s="154"/>
      <c r="I77" s="154"/>
    </row>
    <row r="78" spans="1:9" ht="15.75">
      <c r="A78" s="154"/>
      <c r="B78" s="154"/>
      <c r="C78" s="154"/>
      <c r="D78" s="154"/>
      <c r="E78" s="154"/>
      <c r="F78" s="154"/>
      <c r="G78" s="154"/>
      <c r="H78" s="154"/>
      <c r="I78" s="154"/>
    </row>
  </sheetData>
  <mergeCells count="2">
    <mergeCell ref="A76:I78"/>
    <mergeCell ref="A73:J74"/>
  </mergeCells>
  <printOptions/>
  <pageMargins left="1.13" right="0.18" top="0.17" bottom="0.22" header="0.17" footer="0.17"/>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Grand-Flo Electronic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PGLim</dc:creator>
  <cp:keywords/>
  <dc:description/>
  <cp:lastModifiedBy>cclim</cp:lastModifiedBy>
  <cp:lastPrinted>2005-12-20T08:24:29Z</cp:lastPrinted>
  <dcterms:created xsi:type="dcterms:W3CDTF">2005-11-21T03:06:23Z</dcterms:created>
  <dcterms:modified xsi:type="dcterms:W3CDTF">2005-12-20T08:51:01Z</dcterms:modified>
  <cp:category/>
  <cp:version/>
  <cp:contentType/>
  <cp:contentStatus/>
</cp:coreProperties>
</file>